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activeTab="4"/>
  </bookViews>
  <sheets>
    <sheet name="GS BUS" sheetId="1" r:id="rId1"/>
    <sheet name="Sample" sheetId="2" r:id="rId2"/>
    <sheet name="Voyager" sheetId="3" r:id="rId3"/>
    <sheet name="toyota Hybrid" sheetId="4" r:id="rId4"/>
    <sheet name="Skoda" sheetId="5" r:id="rId5"/>
  </sheets>
  <definedNames/>
  <calcPr fullCalcOnLoad="1"/>
</workbook>
</file>

<file path=xl/sharedStrings.xml><?xml version="1.0" encoding="utf-8"?>
<sst xmlns="http://schemas.openxmlformats.org/spreadsheetml/2006/main" count="302" uniqueCount="52">
  <si>
    <t>Taxi costs</t>
  </si>
  <si>
    <t>OVERHEADS</t>
  </si>
  <si>
    <t>Premises/office cost</t>
  </si>
  <si>
    <t>Phone</t>
  </si>
  <si>
    <t>Public liability insurance</t>
  </si>
  <si>
    <t>Advertising</t>
  </si>
  <si>
    <t>Fixed costs</t>
  </si>
  <si>
    <t>FIXED COSTS</t>
  </si>
  <si>
    <t>Driver badge</t>
  </si>
  <si>
    <t>Taxi licence</t>
  </si>
  <si>
    <t xml:space="preserve">Taxi meter </t>
  </si>
  <si>
    <t>VARIABLE COSTS</t>
  </si>
  <si>
    <t>Test fees</t>
  </si>
  <si>
    <t>Tyres</t>
  </si>
  <si>
    <t>Accountancy</t>
  </si>
  <si>
    <t>Breakdown cover (AA etc)</t>
  </si>
  <si>
    <t>[Enter]cost per litre</t>
  </si>
  <si>
    <t>[Enter]Consumption (mpg)</t>
  </si>
  <si>
    <t xml:space="preserve"> Fuel</t>
  </si>
  <si>
    <t>[Enter] tyre cost each</t>
  </si>
  <si>
    <t>Radio per week</t>
  </si>
  <si>
    <t>[Enter]annual mileage</t>
  </si>
  <si>
    <t>Valet/cleaning per week</t>
  </si>
  <si>
    <t>Annual cost</t>
  </si>
  <si>
    <t>Car HP/lease/rent(per month)</t>
  </si>
  <si>
    <t>Car insurance(per month)</t>
  </si>
  <si>
    <t>Road tax(per year)</t>
  </si>
  <si>
    <t>Total tyre cost</t>
  </si>
  <si>
    <t>[Enter] tyre life(miles)</t>
  </si>
  <si>
    <t>Repairs and servicing(year)</t>
  </si>
  <si>
    <t>Total fuel used(litres)</t>
  </si>
  <si>
    <t>Total</t>
  </si>
  <si>
    <t xml:space="preserve"> Oil per litre</t>
  </si>
  <si>
    <t>Oil used</t>
  </si>
  <si>
    <t>Cost per year before wages</t>
  </si>
  <si>
    <t>Overheads</t>
  </si>
  <si>
    <t>Variable costs</t>
  </si>
  <si>
    <t>Cost per mile</t>
  </si>
  <si>
    <t>Miles per year</t>
  </si>
  <si>
    <t>Drive hours</t>
  </si>
  <si>
    <t>Average speed mph</t>
  </si>
  <si>
    <t>Wage Cost</t>
  </si>
  <si>
    <t>Min.wage</t>
  </si>
  <si>
    <t>Wage per mile</t>
  </si>
  <si>
    <t>Total per mile</t>
  </si>
  <si>
    <t>Parking, tolls etc</t>
  </si>
  <si>
    <t>Toyota</t>
  </si>
  <si>
    <t>Chrysler</t>
  </si>
  <si>
    <t>Total cost</t>
  </si>
  <si>
    <t>GS BUS</t>
  </si>
  <si>
    <t>Wages per hour</t>
  </si>
  <si>
    <t>Skoda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</si>
</sst>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4" fontId="3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0" fontId="4" fillId="0" borderId="11" xfId="0" applyFont="1" applyBorder="1" applyAlignment="1">
      <alignment/>
    </xf>
    <xf numFmtId="44" fontId="4" fillId="0" borderId="11" xfId="0" applyNumberFormat="1" applyFont="1" applyBorder="1" applyAlignment="1">
      <alignment/>
    </xf>
    <xf numFmtId="44" fontId="0" fillId="0" borderId="11" xfId="0" applyNumberFormat="1" applyBorder="1" applyAlignment="1">
      <alignment/>
    </xf>
    <xf numFmtId="0" fontId="2" fillId="0" borderId="0" xfId="0" applyFont="1" applyBorder="1" applyAlignment="1">
      <alignment/>
    </xf>
    <xf numFmtId="44" fontId="0" fillId="0" borderId="10" xfId="0" applyNumberFormat="1" applyBorder="1" applyAlignment="1">
      <alignment/>
    </xf>
    <xf numFmtId="4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8" fontId="0" fillId="0" borderId="14" xfId="0" applyNumberFormat="1" applyBorder="1" applyAlignment="1">
      <alignment/>
    </xf>
    <xf numFmtId="44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44" fontId="0" fillId="0" borderId="16" xfId="0" applyNumberFormat="1" applyBorder="1" applyAlignment="1">
      <alignment/>
    </xf>
    <xf numFmtId="0" fontId="5" fillId="0" borderId="0" xfId="0" applyFont="1" applyAlignment="1">
      <alignment/>
    </xf>
    <xf numFmtId="1" fontId="2" fillId="0" borderId="0" xfId="0" applyNumberFormat="1" applyFont="1" applyAlignment="1">
      <alignment/>
    </xf>
    <xf numFmtId="44" fontId="0" fillId="33" borderId="0" xfId="0" applyNumberFormat="1" applyFill="1" applyBorder="1" applyAlignment="1">
      <alignment/>
    </xf>
    <xf numFmtId="44" fontId="0" fillId="33" borderId="11" xfId="0" applyNumberFormat="1" applyFill="1" applyBorder="1" applyAlignment="1">
      <alignment/>
    </xf>
    <xf numFmtId="8" fontId="0" fillId="33" borderId="14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44" fontId="0" fillId="33" borderId="14" xfId="0" applyNumberFormat="1" applyFill="1" applyBorder="1" applyAlignment="1">
      <alignment/>
    </xf>
    <xf numFmtId="44" fontId="0" fillId="33" borderId="16" xfId="0" applyNumberFormat="1" applyFill="1" applyBorder="1" applyAlignment="1">
      <alignment/>
    </xf>
    <xf numFmtId="0" fontId="0" fillId="33" borderId="0" xfId="0" applyFill="1" applyBorder="1" applyAlignment="1">
      <alignment/>
    </xf>
    <xf numFmtId="44" fontId="0" fillId="0" borderId="13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B52" sqref="B52"/>
    </sheetView>
  </sheetViews>
  <sheetFormatPr defaultColWidth="9.140625" defaultRowHeight="12.75"/>
  <cols>
    <col min="1" max="1" width="25.28125" style="0" customWidth="1"/>
    <col min="2" max="2" width="16.7109375" style="0" customWidth="1"/>
    <col min="3" max="3" width="17.421875" style="0" customWidth="1"/>
  </cols>
  <sheetData>
    <row r="1" spans="1:2" ht="12">
      <c r="A1" t="s">
        <v>0</v>
      </c>
      <c r="B1" t="s">
        <v>49</v>
      </c>
    </row>
    <row r="2" spans="1:3" ht="15">
      <c r="A2" s="11" t="s">
        <v>1</v>
      </c>
      <c r="B2" s="12"/>
      <c r="C2" s="13" t="s">
        <v>23</v>
      </c>
    </row>
    <row r="3" spans="1:3" ht="12">
      <c r="A3" s="14" t="s">
        <v>2</v>
      </c>
      <c r="B3" s="31">
        <v>960</v>
      </c>
      <c r="C3" s="15">
        <f>B3</f>
        <v>960</v>
      </c>
    </row>
    <row r="4" spans="1:3" ht="12">
      <c r="A4" s="14" t="s">
        <v>3</v>
      </c>
      <c r="B4" s="31">
        <v>100</v>
      </c>
      <c r="C4" s="15">
        <f>B4</f>
        <v>100</v>
      </c>
    </row>
    <row r="5" spans="1:3" ht="12">
      <c r="A5" s="14" t="s">
        <v>4</v>
      </c>
      <c r="B5" s="31">
        <v>150</v>
      </c>
      <c r="C5" s="15">
        <f>B5</f>
        <v>150</v>
      </c>
    </row>
    <row r="6" spans="1:3" ht="12">
      <c r="A6" s="14" t="s">
        <v>5</v>
      </c>
      <c r="B6" s="31">
        <v>250</v>
      </c>
      <c r="C6" s="15">
        <f>B6</f>
        <v>250</v>
      </c>
    </row>
    <row r="7" spans="1:3" ht="12.75" thickBot="1">
      <c r="A7" s="14" t="s">
        <v>14</v>
      </c>
      <c r="B7" s="32">
        <v>100</v>
      </c>
      <c r="C7" s="18">
        <f>B7</f>
        <v>100</v>
      </c>
    </row>
    <row r="8" spans="1:3" ht="13.5" thickBot="1" thickTop="1">
      <c r="A8" s="16" t="s">
        <v>31</v>
      </c>
      <c r="B8" s="17"/>
      <c r="C8" s="17">
        <f>SUM(C3:C7)</f>
        <v>1560</v>
      </c>
    </row>
    <row r="9" spans="1:3" ht="15.75" thickTop="1">
      <c r="A9" s="3" t="s">
        <v>7</v>
      </c>
      <c r="B9" s="1"/>
      <c r="C9" s="1"/>
    </row>
    <row r="10" spans="1:3" ht="12">
      <c r="A10" s="14" t="s">
        <v>24</v>
      </c>
      <c r="B10" s="31">
        <v>100</v>
      </c>
      <c r="C10" s="15">
        <f>B10*12</f>
        <v>1200</v>
      </c>
    </row>
    <row r="11" spans="1:3" ht="12">
      <c r="A11" s="14" t="s">
        <v>25</v>
      </c>
      <c r="B11" s="31">
        <v>100</v>
      </c>
      <c r="C11" s="15">
        <f>B11*12</f>
        <v>1200</v>
      </c>
    </row>
    <row r="12" spans="1:3" ht="12">
      <c r="A12" s="14" t="s">
        <v>26</v>
      </c>
      <c r="B12" s="31">
        <v>250</v>
      </c>
      <c r="C12" s="15">
        <f>B12</f>
        <v>250</v>
      </c>
    </row>
    <row r="13" spans="1:3" ht="12">
      <c r="A13" s="14" t="s">
        <v>8</v>
      </c>
      <c r="B13" s="31">
        <v>25</v>
      </c>
      <c r="C13" s="15">
        <f>B13</f>
        <v>25</v>
      </c>
    </row>
    <row r="14" spans="1:3" ht="12">
      <c r="A14" s="14" t="s">
        <v>9</v>
      </c>
      <c r="B14" s="31">
        <v>95</v>
      </c>
      <c r="C14" s="15">
        <f>B14</f>
        <v>95</v>
      </c>
    </row>
    <row r="15" spans="1:3" ht="12">
      <c r="A15" s="14" t="s">
        <v>20</v>
      </c>
      <c r="B15" s="31">
        <v>0</v>
      </c>
      <c r="C15" s="15">
        <f>B15*52</f>
        <v>0</v>
      </c>
    </row>
    <row r="16" spans="1:3" ht="12">
      <c r="A16" s="14" t="s">
        <v>10</v>
      </c>
      <c r="B16" s="31">
        <v>0</v>
      </c>
      <c r="C16" s="15">
        <f>B16</f>
        <v>0</v>
      </c>
    </row>
    <row r="17" spans="1:3" ht="12">
      <c r="A17" s="14" t="s">
        <v>12</v>
      </c>
      <c r="B17" s="31">
        <v>125</v>
      </c>
      <c r="C17" s="15">
        <f>B17</f>
        <v>125</v>
      </c>
    </row>
    <row r="18" spans="1:3" ht="12.75" thickBot="1">
      <c r="A18" s="14" t="s">
        <v>15</v>
      </c>
      <c r="B18" s="32">
        <v>85</v>
      </c>
      <c r="C18" s="18">
        <f>B18</f>
        <v>85</v>
      </c>
    </row>
    <row r="19" spans="1:3" ht="13.5" thickBot="1" thickTop="1">
      <c r="A19" s="16" t="s">
        <v>31</v>
      </c>
      <c r="B19" s="16"/>
      <c r="C19" s="17">
        <f>SUM(C10:C18)</f>
        <v>2980</v>
      </c>
    </row>
    <row r="20" ht="15.75" thickTop="1">
      <c r="A20" s="3" t="s">
        <v>11</v>
      </c>
    </row>
    <row r="21" spans="1:3" ht="13.5" thickBot="1">
      <c r="A21" s="19" t="s">
        <v>18</v>
      </c>
      <c r="B21" s="14"/>
      <c r="C21" s="14"/>
    </row>
    <row r="22" spans="1:3" ht="12.75" thickBot="1">
      <c r="A22" s="14" t="s">
        <v>16</v>
      </c>
      <c r="B22" s="33">
        <v>1.4</v>
      </c>
      <c r="C22" s="14"/>
    </row>
    <row r="23" spans="1:4" ht="12.75" thickBot="1">
      <c r="A23" s="14" t="s">
        <v>17</v>
      </c>
      <c r="B23" s="34">
        <v>12</v>
      </c>
      <c r="C23" s="14"/>
      <c r="D23">
        <f>B23*0.2642</f>
        <v>3.1704</v>
      </c>
    </row>
    <row r="24" spans="1:3" ht="12.75" thickBot="1">
      <c r="A24" s="14" t="s">
        <v>21</v>
      </c>
      <c r="B24" s="35">
        <v>1200</v>
      </c>
      <c r="C24" s="14"/>
    </row>
    <row r="25" spans="1:3" ht="12.75" thickBot="1">
      <c r="A25" s="14" t="s">
        <v>30</v>
      </c>
      <c r="B25" s="14">
        <v>1200</v>
      </c>
      <c r="C25" s="15">
        <f>B22*B25</f>
        <v>1680</v>
      </c>
    </row>
    <row r="26" spans="1:3" ht="12.75" thickBot="1">
      <c r="A26" s="14" t="s">
        <v>32</v>
      </c>
      <c r="B26" s="36">
        <v>2.5</v>
      </c>
      <c r="C26" s="14"/>
    </row>
    <row r="27" spans="1:3" ht="12">
      <c r="A27" s="14" t="s">
        <v>33</v>
      </c>
      <c r="B27" s="38">
        <v>25</v>
      </c>
      <c r="C27" s="15">
        <f>B26*B27</f>
        <v>62.5</v>
      </c>
    </row>
    <row r="28" spans="1:3" ht="13.5" thickBot="1">
      <c r="A28" s="19" t="s">
        <v>13</v>
      </c>
      <c r="B28" s="14"/>
      <c r="C28" s="14"/>
    </row>
    <row r="29" spans="1:3" ht="12.75" thickBot="1">
      <c r="A29" s="14" t="s">
        <v>28</v>
      </c>
      <c r="B29" s="35">
        <v>30000</v>
      </c>
      <c r="C29" s="14"/>
    </row>
    <row r="30" spans="1:3" ht="12.75" thickBot="1">
      <c r="A30" s="14" t="s">
        <v>19</v>
      </c>
      <c r="B30" s="36">
        <v>150</v>
      </c>
      <c r="C30" s="14"/>
    </row>
    <row r="31" spans="1:3" ht="12.75" thickBot="1">
      <c r="A31" s="14" t="s">
        <v>27</v>
      </c>
      <c r="B31" s="15">
        <f>B30*6</f>
        <v>900</v>
      </c>
      <c r="C31" s="15">
        <f>B24/B29*B31</f>
        <v>36</v>
      </c>
    </row>
    <row r="32" spans="1:3" ht="12.75" thickBot="1">
      <c r="A32" s="14" t="s">
        <v>22</v>
      </c>
      <c r="B32" s="36">
        <v>5</v>
      </c>
      <c r="C32" s="15">
        <f>B32*52</f>
        <v>260</v>
      </c>
    </row>
    <row r="33" spans="1:3" ht="12.75" thickBot="1">
      <c r="A33" s="14" t="s">
        <v>29</v>
      </c>
      <c r="B33" s="37">
        <v>1000</v>
      </c>
      <c r="C33" s="15">
        <f>B33</f>
        <v>1000</v>
      </c>
    </row>
    <row r="34" spans="1:3" ht="12.75" thickBot="1">
      <c r="A34" s="27" t="s">
        <v>45</v>
      </c>
      <c r="B34" s="31">
        <v>25</v>
      </c>
      <c r="C34" s="18">
        <f>B34</f>
        <v>25</v>
      </c>
    </row>
    <row r="35" spans="1:3" ht="13.5" thickBot="1" thickTop="1">
      <c r="A35" s="16" t="s">
        <v>31</v>
      </c>
      <c r="B35" s="16"/>
      <c r="C35" s="17">
        <f>SUM(C22:C34)</f>
        <v>3063.5</v>
      </c>
    </row>
    <row r="36" ht="12.75" thickTop="1"/>
    <row r="37" ht="15">
      <c r="A37" s="3" t="s">
        <v>34</v>
      </c>
    </row>
    <row r="38" spans="1:3" ht="15">
      <c r="A38" s="3" t="s">
        <v>35</v>
      </c>
      <c r="C38" s="20">
        <f>C8</f>
        <v>1560</v>
      </c>
    </row>
    <row r="39" spans="1:3" ht="15">
      <c r="A39" s="3" t="s">
        <v>6</v>
      </c>
      <c r="C39" s="15">
        <f>C19</f>
        <v>2980</v>
      </c>
    </row>
    <row r="40" spans="1:3" ht="15">
      <c r="A40" s="3" t="s">
        <v>36</v>
      </c>
      <c r="C40" s="21">
        <f>C35</f>
        <v>3063.5</v>
      </c>
    </row>
    <row r="41" spans="1:3" ht="15.75" thickBot="1">
      <c r="A41" s="3" t="s">
        <v>50</v>
      </c>
      <c r="B41">
        <v>15</v>
      </c>
      <c r="C41" s="39">
        <f>B24/C45*B41</f>
        <v>818.1818181818182</v>
      </c>
    </row>
    <row r="42" spans="1:3" ht="16.5" thickBot="1" thickTop="1">
      <c r="A42" s="3" t="s">
        <v>48</v>
      </c>
      <c r="C42" s="18">
        <f>SUM(C38:C41)</f>
        <v>8421.681818181818</v>
      </c>
    </row>
    <row r="43" ht="12.75" thickTop="1"/>
    <row r="44" spans="1:3" ht="15.75" thickBot="1">
      <c r="A44" s="3" t="s">
        <v>37</v>
      </c>
      <c r="B44" s="3">
        <f>B24</f>
        <v>1200</v>
      </c>
      <c r="C44" s="4">
        <f>C42/B24</f>
        <v>7.018068181818181</v>
      </c>
    </row>
    <row r="45" spans="1:7" ht="12.75" thickBot="1">
      <c r="A45" t="s">
        <v>40</v>
      </c>
      <c r="C45" s="35">
        <v>22</v>
      </c>
      <c r="G45" s="6" t="s">
        <v>42</v>
      </c>
    </row>
    <row r="46" spans="1:7" ht="12">
      <c r="A46" s="6" t="s">
        <v>38</v>
      </c>
      <c r="B46" s="9" t="s">
        <v>37</v>
      </c>
      <c r="C46" s="10" t="s">
        <v>39</v>
      </c>
      <c r="D46" s="10" t="s">
        <v>41</v>
      </c>
      <c r="E46" s="10" t="s">
        <v>43</v>
      </c>
      <c r="F46" s="10" t="s">
        <v>44</v>
      </c>
      <c r="G46">
        <v>6.19</v>
      </c>
    </row>
    <row r="47" spans="1:7" ht="12">
      <c r="A47" s="6">
        <v>40000</v>
      </c>
      <c r="B47" s="7">
        <v>0.42</v>
      </c>
      <c r="C47" s="8">
        <f>A47/C45</f>
        <v>1818.1818181818182</v>
      </c>
      <c r="D47" s="1">
        <f aca="true" t="shared" si="0" ref="D47:D54">C47*G47</f>
        <v>11254.545454545456</v>
      </c>
      <c r="E47" s="1">
        <f>D47/A47</f>
        <v>0.28136363636363637</v>
      </c>
      <c r="F47" s="1">
        <f>B47+E47</f>
        <v>0.7013636363636364</v>
      </c>
      <c r="G47">
        <v>6.19</v>
      </c>
    </row>
    <row r="48" spans="1:7" ht="12">
      <c r="A48" s="6">
        <v>35000</v>
      </c>
      <c r="B48" s="7">
        <v>0.49</v>
      </c>
      <c r="C48" s="8">
        <f>A48/C45</f>
        <v>1590.909090909091</v>
      </c>
      <c r="D48" s="1">
        <f t="shared" si="0"/>
        <v>9847.727272727274</v>
      </c>
      <c r="E48" s="1">
        <f aca="true" t="shared" si="1" ref="E48:E54">D48/A48</f>
        <v>0.28136363636363637</v>
      </c>
      <c r="F48" s="1">
        <f aca="true" t="shared" si="2" ref="F48:F54">B48+E48</f>
        <v>0.7713636363636364</v>
      </c>
      <c r="G48">
        <v>6.19</v>
      </c>
    </row>
    <row r="49" spans="1:7" ht="12">
      <c r="A49">
        <v>30000</v>
      </c>
      <c r="B49" s="1">
        <v>0.52</v>
      </c>
      <c r="C49" s="8">
        <f>A49/C45</f>
        <v>1363.6363636363637</v>
      </c>
      <c r="D49" s="1">
        <f t="shared" si="0"/>
        <v>8440.909090909092</v>
      </c>
      <c r="E49" s="1">
        <f t="shared" si="1"/>
        <v>0.28136363636363637</v>
      </c>
      <c r="F49" s="1">
        <f t="shared" si="2"/>
        <v>0.8013636363636364</v>
      </c>
      <c r="G49">
        <v>6.19</v>
      </c>
    </row>
    <row r="50" spans="1:7" ht="12">
      <c r="A50">
        <v>25000</v>
      </c>
      <c r="B50" s="1">
        <v>0.59</v>
      </c>
      <c r="C50" s="8">
        <f>A50/C45</f>
        <v>1136.3636363636363</v>
      </c>
      <c r="D50" s="1">
        <f t="shared" si="0"/>
        <v>7034.090909090909</v>
      </c>
      <c r="E50" s="1">
        <f t="shared" si="1"/>
        <v>0.28136363636363637</v>
      </c>
      <c r="F50" s="1">
        <f t="shared" si="2"/>
        <v>0.8713636363636363</v>
      </c>
      <c r="G50">
        <v>6.19</v>
      </c>
    </row>
    <row r="51" spans="1:7" ht="12">
      <c r="A51">
        <v>20000</v>
      </c>
      <c r="B51" s="1">
        <v>0.69</v>
      </c>
      <c r="C51" s="8">
        <f>A51/C45</f>
        <v>909.0909090909091</v>
      </c>
      <c r="D51" s="1">
        <f t="shared" si="0"/>
        <v>5627.272727272728</v>
      </c>
      <c r="E51" s="1">
        <f t="shared" si="1"/>
        <v>0.28136363636363637</v>
      </c>
      <c r="F51" s="1">
        <f t="shared" si="2"/>
        <v>0.9713636363636363</v>
      </c>
      <c r="G51">
        <v>6.19</v>
      </c>
    </row>
    <row r="52" spans="1:7" ht="12">
      <c r="A52">
        <v>15000</v>
      </c>
      <c r="B52" s="1">
        <v>0.86</v>
      </c>
      <c r="C52" s="8">
        <f>A52/C45</f>
        <v>681.8181818181819</v>
      </c>
      <c r="D52" s="1">
        <f t="shared" si="0"/>
        <v>4220.454545454546</v>
      </c>
      <c r="E52" s="1">
        <f t="shared" si="1"/>
        <v>0.28136363636363637</v>
      </c>
      <c r="F52" s="1">
        <f t="shared" si="2"/>
        <v>1.1413636363636364</v>
      </c>
      <c r="G52">
        <v>6.19</v>
      </c>
    </row>
    <row r="53" spans="1:7" ht="12">
      <c r="A53">
        <v>10000</v>
      </c>
      <c r="B53" s="1">
        <v>1.21</v>
      </c>
      <c r="C53" s="8">
        <f>A53/C45</f>
        <v>454.54545454545456</v>
      </c>
      <c r="D53" s="1">
        <f t="shared" si="0"/>
        <v>2813.636363636364</v>
      </c>
      <c r="E53" s="1">
        <f t="shared" si="1"/>
        <v>0.28136363636363637</v>
      </c>
      <c r="F53" s="1">
        <f t="shared" si="2"/>
        <v>1.4913636363636362</v>
      </c>
      <c r="G53">
        <v>6.19</v>
      </c>
    </row>
    <row r="54" spans="1:7" ht="12">
      <c r="A54">
        <v>5000</v>
      </c>
      <c r="B54" s="1">
        <v>2.23</v>
      </c>
      <c r="C54" s="8">
        <f>A54/C45</f>
        <v>227.27272727272728</v>
      </c>
      <c r="D54" s="1">
        <f t="shared" si="0"/>
        <v>1406.818181818182</v>
      </c>
      <c r="E54" s="1">
        <f t="shared" si="1"/>
        <v>0.28136363636363637</v>
      </c>
      <c r="F54" s="1">
        <f t="shared" si="2"/>
        <v>2.5113636363636362</v>
      </c>
      <c r="G54">
        <v>6.19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23.7109375" style="0" customWidth="1"/>
    <col min="2" max="2" width="10.28125" style="0" bestFit="1" customWidth="1"/>
    <col min="3" max="3" width="12.140625" style="0" customWidth="1"/>
    <col min="4" max="4" width="11.7109375" style="0" customWidth="1"/>
    <col min="5" max="5" width="12.7109375" style="0" customWidth="1"/>
    <col min="6" max="6" width="11.421875" style="0" customWidth="1"/>
  </cols>
  <sheetData>
    <row r="1" ht="12">
      <c r="A1" t="s">
        <v>0</v>
      </c>
    </row>
    <row r="2" spans="1:3" ht="15">
      <c r="A2" s="11" t="s">
        <v>1</v>
      </c>
      <c r="B2" s="12"/>
      <c r="C2" s="13" t="s">
        <v>23</v>
      </c>
    </row>
    <row r="3" spans="1:3" ht="12">
      <c r="A3" s="14" t="s">
        <v>2</v>
      </c>
      <c r="B3" s="31">
        <v>1000</v>
      </c>
      <c r="C3" s="15">
        <f>B3</f>
        <v>1000</v>
      </c>
    </row>
    <row r="4" spans="1:3" ht="12">
      <c r="A4" s="14" t="s">
        <v>3</v>
      </c>
      <c r="B4" s="31">
        <v>360</v>
      </c>
      <c r="C4" s="15">
        <f>B4</f>
        <v>360</v>
      </c>
    </row>
    <row r="5" spans="1:3" ht="12">
      <c r="A5" s="14" t="s">
        <v>4</v>
      </c>
      <c r="B5" s="31">
        <v>50</v>
      </c>
      <c r="C5" s="15">
        <f>B5</f>
        <v>50</v>
      </c>
    </row>
    <row r="6" spans="1:3" ht="12">
      <c r="A6" s="14" t="s">
        <v>5</v>
      </c>
      <c r="B6" s="31">
        <v>250</v>
      </c>
      <c r="C6" s="15">
        <f>B6</f>
        <v>250</v>
      </c>
    </row>
    <row r="7" spans="1:3" ht="12.75" thickBot="1">
      <c r="A7" s="14" t="s">
        <v>14</v>
      </c>
      <c r="B7" s="32">
        <v>200</v>
      </c>
      <c r="C7" s="18">
        <f>B7</f>
        <v>200</v>
      </c>
    </row>
    <row r="8" spans="1:3" ht="13.5" thickBot="1" thickTop="1">
      <c r="A8" s="16" t="s">
        <v>31</v>
      </c>
      <c r="B8" s="17"/>
      <c r="C8" s="17">
        <f>SUM(C3:C7)</f>
        <v>1860</v>
      </c>
    </row>
    <row r="9" spans="1:3" ht="15.75" thickTop="1">
      <c r="A9" s="3" t="s">
        <v>7</v>
      </c>
      <c r="B9" s="1"/>
      <c r="C9" s="1"/>
    </row>
    <row r="10" spans="1:3" ht="12">
      <c r="A10" s="14" t="s">
        <v>24</v>
      </c>
      <c r="B10" s="31">
        <v>200</v>
      </c>
      <c r="C10" s="15">
        <f>B10*12</f>
        <v>2400</v>
      </c>
    </row>
    <row r="11" spans="1:3" ht="12">
      <c r="A11" s="14" t="s">
        <v>25</v>
      </c>
      <c r="B11" s="31">
        <v>120</v>
      </c>
      <c r="C11" s="15">
        <f>B11*12</f>
        <v>1440</v>
      </c>
    </row>
    <row r="12" spans="1:3" ht="12">
      <c r="A12" s="14" t="s">
        <v>26</v>
      </c>
      <c r="B12" s="31">
        <v>265</v>
      </c>
      <c r="C12" s="15">
        <f>B12</f>
        <v>265</v>
      </c>
    </row>
    <row r="13" spans="1:3" ht="12">
      <c r="A13" s="14" t="s">
        <v>8</v>
      </c>
      <c r="B13" s="31">
        <v>200</v>
      </c>
      <c r="C13" s="15">
        <f>B13</f>
        <v>200</v>
      </c>
    </row>
    <row r="14" spans="1:3" ht="12">
      <c r="A14" s="14" t="s">
        <v>9</v>
      </c>
      <c r="B14" s="31">
        <v>200</v>
      </c>
      <c r="C14" s="15">
        <f>B14</f>
        <v>200</v>
      </c>
    </row>
    <row r="15" spans="1:3" ht="12">
      <c r="A15" s="14" t="s">
        <v>20</v>
      </c>
      <c r="B15" s="31">
        <v>50</v>
      </c>
      <c r="C15" s="15">
        <f>B15*52</f>
        <v>2600</v>
      </c>
    </row>
    <row r="16" spans="1:3" ht="12">
      <c r="A16" s="14" t="s">
        <v>10</v>
      </c>
      <c r="B16" s="31">
        <v>100</v>
      </c>
      <c r="C16" s="15">
        <f>B16</f>
        <v>100</v>
      </c>
    </row>
    <row r="17" spans="1:3" ht="12">
      <c r="A17" s="14" t="s">
        <v>12</v>
      </c>
      <c r="B17" s="31">
        <v>100</v>
      </c>
      <c r="C17" s="15">
        <f>B17</f>
        <v>100</v>
      </c>
    </row>
    <row r="18" spans="1:3" ht="12.75" thickBot="1">
      <c r="A18" s="14" t="s">
        <v>15</v>
      </c>
      <c r="B18" s="32">
        <v>120</v>
      </c>
      <c r="C18" s="18">
        <f>B18</f>
        <v>120</v>
      </c>
    </row>
    <row r="19" spans="1:3" ht="13.5" thickBot="1" thickTop="1">
      <c r="A19" s="16" t="s">
        <v>31</v>
      </c>
      <c r="B19" s="16"/>
      <c r="C19" s="17">
        <f>SUM(C10:C18)</f>
        <v>7425</v>
      </c>
    </row>
    <row r="20" ht="15.75" thickTop="1">
      <c r="A20" s="3" t="s">
        <v>11</v>
      </c>
    </row>
    <row r="21" spans="1:3" ht="13.5" thickBot="1">
      <c r="A21" s="19" t="s">
        <v>18</v>
      </c>
      <c r="B21" s="14"/>
      <c r="C21" s="14"/>
    </row>
    <row r="22" spans="1:3" ht="12.75" thickBot="1">
      <c r="A22" s="14" t="s">
        <v>16</v>
      </c>
      <c r="B22" s="33">
        <v>1.4</v>
      </c>
      <c r="C22" s="14"/>
    </row>
    <row r="23" spans="1:4" ht="12.75" thickBot="1">
      <c r="A23" s="14" t="s">
        <v>17</v>
      </c>
      <c r="B23" s="34">
        <v>30</v>
      </c>
      <c r="C23" s="14"/>
      <c r="D23">
        <f>B23*0.2642</f>
        <v>7.926</v>
      </c>
    </row>
    <row r="24" spans="1:3" ht="12.75" thickBot="1">
      <c r="A24" s="14" t="s">
        <v>21</v>
      </c>
      <c r="B24" s="35">
        <v>35000</v>
      </c>
      <c r="C24" s="14"/>
    </row>
    <row r="25" spans="1:3" ht="12.75" thickBot="1">
      <c r="A25" s="14" t="s">
        <v>30</v>
      </c>
      <c r="B25" s="14">
        <f>B24/D23</f>
        <v>4415.846580873076</v>
      </c>
      <c r="C25" s="15">
        <f>B22*B25</f>
        <v>6182.185213222307</v>
      </c>
    </row>
    <row r="26" spans="1:3" ht="12.75" thickBot="1">
      <c r="A26" s="14" t="s">
        <v>32</v>
      </c>
      <c r="B26" s="36">
        <v>2.5</v>
      </c>
      <c r="C26" s="14"/>
    </row>
    <row r="27" spans="1:3" ht="12">
      <c r="A27" s="14" t="s">
        <v>33</v>
      </c>
      <c r="B27" s="38">
        <v>25</v>
      </c>
      <c r="C27" s="15">
        <f>B26*B27</f>
        <v>62.5</v>
      </c>
    </row>
    <row r="28" spans="1:3" ht="13.5" thickBot="1">
      <c r="A28" s="19" t="s">
        <v>13</v>
      </c>
      <c r="B28" s="14"/>
      <c r="C28" s="14"/>
    </row>
    <row r="29" spans="1:3" ht="12.75" thickBot="1">
      <c r="A29" s="14" t="s">
        <v>28</v>
      </c>
      <c r="B29" s="35">
        <v>30000</v>
      </c>
      <c r="C29" s="14"/>
    </row>
    <row r="30" spans="1:3" ht="12.75" thickBot="1">
      <c r="A30" s="14" t="s">
        <v>19</v>
      </c>
      <c r="B30" s="36">
        <v>90</v>
      </c>
      <c r="C30" s="14"/>
    </row>
    <row r="31" spans="1:3" ht="12.75" thickBot="1">
      <c r="A31" s="14" t="s">
        <v>27</v>
      </c>
      <c r="B31" s="15">
        <f>B30*4</f>
        <v>360</v>
      </c>
      <c r="C31" s="15">
        <f>B24/B29*B31</f>
        <v>420</v>
      </c>
    </row>
    <row r="32" spans="1:3" ht="12.75" thickBot="1">
      <c r="A32" s="14" t="s">
        <v>22</v>
      </c>
      <c r="B32" s="36">
        <v>10</v>
      </c>
      <c r="C32" s="15">
        <f>B32*52</f>
        <v>520</v>
      </c>
    </row>
    <row r="33" spans="1:3" ht="12.75" thickBot="1">
      <c r="A33" s="14" t="s">
        <v>29</v>
      </c>
      <c r="B33" s="37">
        <v>500</v>
      </c>
      <c r="C33" s="15">
        <f>B33</f>
        <v>500</v>
      </c>
    </row>
    <row r="34" spans="1:3" ht="12.75" thickBot="1">
      <c r="A34" s="27" t="s">
        <v>45</v>
      </c>
      <c r="B34" s="31">
        <v>200</v>
      </c>
      <c r="C34" s="18">
        <f>B34</f>
        <v>200</v>
      </c>
    </row>
    <row r="35" spans="1:3" ht="13.5" thickBot="1" thickTop="1">
      <c r="A35" s="16" t="s">
        <v>31</v>
      </c>
      <c r="B35" s="16"/>
      <c r="C35" s="17">
        <f>SUM(C22:C34)</f>
        <v>7884.685213222307</v>
      </c>
    </row>
    <row r="36" ht="12.75" thickTop="1"/>
    <row r="37" ht="15">
      <c r="A37" s="3" t="s">
        <v>34</v>
      </c>
    </row>
    <row r="38" spans="1:3" ht="15">
      <c r="A38" s="3" t="s">
        <v>35</v>
      </c>
      <c r="C38" s="20">
        <f>C8</f>
        <v>1860</v>
      </c>
    </row>
    <row r="39" spans="1:3" ht="15">
      <c r="A39" s="3" t="s">
        <v>6</v>
      </c>
      <c r="C39" s="15">
        <f>C19</f>
        <v>7425</v>
      </c>
    </row>
    <row r="40" spans="1:3" ht="15">
      <c r="A40" s="3" t="s">
        <v>36</v>
      </c>
      <c r="C40" s="21">
        <f>C35</f>
        <v>7884.685213222307</v>
      </c>
    </row>
    <row r="41" ht="12.75" thickBot="1">
      <c r="C41" s="22"/>
    </row>
    <row r="42" spans="1:3" ht="16.5" thickBot="1" thickTop="1">
      <c r="A42" s="3" t="s">
        <v>48</v>
      </c>
      <c r="C42" s="18">
        <f>SUM(C38:C41)</f>
        <v>17169.685213222307</v>
      </c>
    </row>
    <row r="43" ht="12.75" thickTop="1"/>
    <row r="44" spans="1:3" ht="15.75" thickBot="1">
      <c r="A44" s="3" t="s">
        <v>37</v>
      </c>
      <c r="B44" s="3">
        <f>B24</f>
        <v>35000</v>
      </c>
      <c r="C44" s="4">
        <f>C42/B24</f>
        <v>0.4905624346634945</v>
      </c>
    </row>
    <row r="45" spans="1:7" ht="12.75" thickBot="1">
      <c r="A45" t="s">
        <v>40</v>
      </c>
      <c r="C45" s="35">
        <v>22</v>
      </c>
      <c r="G45" s="6" t="s">
        <v>42</v>
      </c>
    </row>
    <row r="46" spans="1:7" ht="12">
      <c r="A46" s="6" t="s">
        <v>38</v>
      </c>
      <c r="B46" s="9" t="s">
        <v>37</v>
      </c>
      <c r="C46" s="10" t="s">
        <v>39</v>
      </c>
      <c r="D46" s="10" t="s">
        <v>41</v>
      </c>
      <c r="E46" s="10" t="s">
        <v>43</v>
      </c>
      <c r="F46" s="10" t="s">
        <v>44</v>
      </c>
      <c r="G46">
        <v>6.19</v>
      </c>
    </row>
    <row r="47" spans="1:7" ht="12">
      <c r="A47" s="6">
        <v>40000</v>
      </c>
      <c r="B47" s="7">
        <v>0.42</v>
      </c>
      <c r="C47" s="8">
        <f>A47/C45</f>
        <v>1818.1818181818182</v>
      </c>
      <c r="D47" s="1">
        <f aca="true" t="shared" si="0" ref="D47:D54">C47*G47</f>
        <v>11254.545454545456</v>
      </c>
      <c r="E47" s="1">
        <f>D47/A47</f>
        <v>0.28136363636363637</v>
      </c>
      <c r="F47" s="1">
        <f>B47+E47</f>
        <v>0.7013636363636364</v>
      </c>
      <c r="G47">
        <v>6.19</v>
      </c>
    </row>
    <row r="48" spans="1:7" ht="12">
      <c r="A48" s="6">
        <v>35000</v>
      </c>
      <c r="B48" s="7">
        <v>0.49</v>
      </c>
      <c r="C48" s="8">
        <f>A48/C45</f>
        <v>1590.909090909091</v>
      </c>
      <c r="D48" s="1">
        <f t="shared" si="0"/>
        <v>9847.727272727274</v>
      </c>
      <c r="E48" s="1">
        <f aca="true" t="shared" si="1" ref="E48:E54">D48/A48</f>
        <v>0.28136363636363637</v>
      </c>
      <c r="F48" s="1">
        <f aca="true" t="shared" si="2" ref="F48:F54">B48+E48</f>
        <v>0.7713636363636364</v>
      </c>
      <c r="G48">
        <v>6.19</v>
      </c>
    </row>
    <row r="49" spans="1:7" ht="12">
      <c r="A49">
        <v>30000</v>
      </c>
      <c r="B49" s="1">
        <v>0.52</v>
      </c>
      <c r="C49" s="8">
        <f>A49/C45</f>
        <v>1363.6363636363637</v>
      </c>
      <c r="D49" s="1">
        <f t="shared" si="0"/>
        <v>8440.909090909092</v>
      </c>
      <c r="E49" s="1">
        <f t="shared" si="1"/>
        <v>0.28136363636363637</v>
      </c>
      <c r="F49" s="1">
        <f t="shared" si="2"/>
        <v>0.8013636363636364</v>
      </c>
      <c r="G49">
        <v>6.19</v>
      </c>
    </row>
    <row r="50" spans="1:7" ht="12">
      <c r="A50">
        <v>25000</v>
      </c>
      <c r="B50" s="1">
        <v>0.59</v>
      </c>
      <c r="C50" s="8">
        <f>A50/C45</f>
        <v>1136.3636363636363</v>
      </c>
      <c r="D50" s="1">
        <f t="shared" si="0"/>
        <v>7034.090909090909</v>
      </c>
      <c r="E50" s="1">
        <f t="shared" si="1"/>
        <v>0.28136363636363637</v>
      </c>
      <c r="F50" s="1">
        <f t="shared" si="2"/>
        <v>0.8713636363636363</v>
      </c>
      <c r="G50">
        <v>6.19</v>
      </c>
    </row>
    <row r="51" spans="1:7" ht="12">
      <c r="A51">
        <v>20000</v>
      </c>
      <c r="B51" s="1">
        <v>0.69</v>
      </c>
      <c r="C51" s="8">
        <f>A51/C45</f>
        <v>909.0909090909091</v>
      </c>
      <c r="D51" s="1">
        <f t="shared" si="0"/>
        <v>5627.272727272728</v>
      </c>
      <c r="E51" s="1">
        <f t="shared" si="1"/>
        <v>0.28136363636363637</v>
      </c>
      <c r="F51" s="1">
        <f t="shared" si="2"/>
        <v>0.9713636363636363</v>
      </c>
      <c r="G51">
        <v>6.19</v>
      </c>
    </row>
    <row r="52" spans="1:7" ht="12">
      <c r="A52">
        <v>15000</v>
      </c>
      <c r="B52" s="1">
        <v>0.86</v>
      </c>
      <c r="C52" s="8">
        <f>A52/C45</f>
        <v>681.8181818181819</v>
      </c>
      <c r="D52" s="1">
        <f t="shared" si="0"/>
        <v>4220.454545454546</v>
      </c>
      <c r="E52" s="1">
        <f t="shared" si="1"/>
        <v>0.28136363636363637</v>
      </c>
      <c r="F52" s="1">
        <f t="shared" si="2"/>
        <v>1.1413636363636364</v>
      </c>
      <c r="G52">
        <v>6.19</v>
      </c>
    </row>
    <row r="53" spans="1:7" ht="12">
      <c r="A53">
        <v>10000</v>
      </c>
      <c r="B53" s="1">
        <v>1.21</v>
      </c>
      <c r="C53" s="8">
        <f>A53/C45</f>
        <v>454.54545454545456</v>
      </c>
      <c r="D53" s="1">
        <f t="shared" si="0"/>
        <v>2813.636363636364</v>
      </c>
      <c r="E53" s="1">
        <f t="shared" si="1"/>
        <v>0.28136363636363637</v>
      </c>
      <c r="F53" s="1">
        <f t="shared" si="2"/>
        <v>1.4913636363636362</v>
      </c>
      <c r="G53">
        <v>6.19</v>
      </c>
    </row>
    <row r="54" spans="1:7" ht="12">
      <c r="A54">
        <v>5000</v>
      </c>
      <c r="B54" s="1">
        <v>2.23</v>
      </c>
      <c r="C54" s="8">
        <f>A54/C45</f>
        <v>227.27272727272728</v>
      </c>
      <c r="D54" s="1">
        <f t="shared" si="0"/>
        <v>1406.818181818182</v>
      </c>
      <c r="E54" s="1">
        <f t="shared" si="1"/>
        <v>0.28136363636363637</v>
      </c>
      <c r="F54" s="1">
        <f t="shared" si="2"/>
        <v>2.5113636363636362</v>
      </c>
      <c r="G54">
        <v>6.19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22">
      <selection activeCell="C45" sqref="C45"/>
    </sheetView>
  </sheetViews>
  <sheetFormatPr defaultColWidth="9.140625" defaultRowHeight="12.75"/>
  <cols>
    <col min="1" max="1" width="20.140625" style="0" customWidth="1"/>
    <col min="2" max="2" width="11.421875" style="0" customWidth="1"/>
    <col min="3" max="3" width="14.8515625" style="0" customWidth="1"/>
  </cols>
  <sheetData>
    <row r="1" spans="1:2" ht="12">
      <c r="A1" t="s">
        <v>0</v>
      </c>
      <c r="B1" t="s">
        <v>47</v>
      </c>
    </row>
    <row r="2" spans="1:3" ht="15">
      <c r="A2" s="11" t="s">
        <v>1</v>
      </c>
      <c r="B2" s="12"/>
      <c r="C2" s="13" t="s">
        <v>23</v>
      </c>
    </row>
    <row r="3" spans="1:3" ht="12">
      <c r="A3" s="14" t="s">
        <v>2</v>
      </c>
      <c r="B3" s="15">
        <v>1000</v>
      </c>
      <c r="C3" s="15">
        <f>B3</f>
        <v>1000</v>
      </c>
    </row>
    <row r="4" spans="1:3" ht="12">
      <c r="A4" s="14" t="s">
        <v>3</v>
      </c>
      <c r="B4" s="15">
        <v>180</v>
      </c>
      <c r="C4" s="15">
        <f>B4</f>
        <v>180</v>
      </c>
    </row>
    <row r="5" spans="1:3" ht="12">
      <c r="A5" s="14" t="s">
        <v>4</v>
      </c>
      <c r="B5" s="15">
        <v>50</v>
      </c>
      <c r="C5" s="15">
        <f>B5</f>
        <v>50</v>
      </c>
    </row>
    <row r="6" spans="1:3" ht="12">
      <c r="A6" s="14" t="s">
        <v>5</v>
      </c>
      <c r="B6" s="15">
        <v>250</v>
      </c>
      <c r="C6" s="15">
        <f>B6</f>
        <v>250</v>
      </c>
    </row>
    <row r="7" spans="1:3" ht="12.75" thickBot="1">
      <c r="A7" s="14" t="s">
        <v>14</v>
      </c>
      <c r="B7" s="18">
        <v>200</v>
      </c>
      <c r="C7" s="18">
        <f>B7</f>
        <v>200</v>
      </c>
    </row>
    <row r="8" spans="1:3" ht="13.5" thickBot="1" thickTop="1">
      <c r="A8" s="16" t="s">
        <v>31</v>
      </c>
      <c r="B8" s="17"/>
      <c r="C8" s="17">
        <f>SUM(C3:C7)</f>
        <v>1680</v>
      </c>
    </row>
    <row r="9" spans="1:3" ht="15.75" thickTop="1">
      <c r="A9" s="3" t="s">
        <v>7</v>
      </c>
      <c r="B9" s="1"/>
      <c r="C9" s="1"/>
    </row>
    <row r="10" spans="1:3" ht="12">
      <c r="A10" s="14" t="s">
        <v>24</v>
      </c>
      <c r="B10" s="15">
        <v>100</v>
      </c>
      <c r="C10" s="15">
        <f>B10*12</f>
        <v>1200</v>
      </c>
    </row>
    <row r="11" spans="1:3" ht="12">
      <c r="A11" s="14" t="s">
        <v>25</v>
      </c>
      <c r="B11" s="15">
        <v>120</v>
      </c>
      <c r="C11" s="15">
        <f>B11*12</f>
        <v>1440</v>
      </c>
    </row>
    <row r="12" spans="1:3" ht="12">
      <c r="A12" s="14" t="s">
        <v>26</v>
      </c>
      <c r="B12" s="15">
        <v>265</v>
      </c>
      <c r="C12" s="15">
        <f>B12</f>
        <v>265</v>
      </c>
    </row>
    <row r="13" spans="1:3" ht="12">
      <c r="A13" s="14" t="s">
        <v>8</v>
      </c>
      <c r="B13" s="15">
        <v>100</v>
      </c>
      <c r="C13" s="15">
        <f>B13</f>
        <v>100</v>
      </c>
    </row>
    <row r="14" spans="1:3" ht="12">
      <c r="A14" s="14" t="s">
        <v>9</v>
      </c>
      <c r="B14" s="15">
        <v>150</v>
      </c>
      <c r="C14" s="15">
        <f>B14</f>
        <v>150</v>
      </c>
    </row>
    <row r="15" spans="1:3" ht="12">
      <c r="A15" s="14" t="s">
        <v>20</v>
      </c>
      <c r="B15" s="15">
        <v>0</v>
      </c>
      <c r="C15" s="15">
        <f>B15*52</f>
        <v>0</v>
      </c>
    </row>
    <row r="16" spans="1:3" ht="12">
      <c r="A16" s="14" t="s">
        <v>10</v>
      </c>
      <c r="B16" s="15">
        <v>0</v>
      </c>
      <c r="C16" s="15">
        <f>B16</f>
        <v>0</v>
      </c>
    </row>
    <row r="17" spans="1:3" ht="12">
      <c r="A17" s="14" t="s">
        <v>12</v>
      </c>
      <c r="B17" s="15">
        <v>0</v>
      </c>
      <c r="C17" s="15">
        <f>B17</f>
        <v>0</v>
      </c>
    </row>
    <row r="18" spans="1:3" ht="12.75" thickBot="1">
      <c r="A18" s="14" t="s">
        <v>15</v>
      </c>
      <c r="B18" s="18">
        <v>120</v>
      </c>
      <c r="C18" s="18">
        <f>B18</f>
        <v>120</v>
      </c>
    </row>
    <row r="19" spans="1:3" ht="13.5" thickBot="1" thickTop="1">
      <c r="A19" s="16" t="s">
        <v>31</v>
      </c>
      <c r="B19" s="16"/>
      <c r="C19" s="17">
        <f>SUM(C10:C18)</f>
        <v>3275</v>
      </c>
    </row>
    <row r="20" ht="15.75" thickTop="1">
      <c r="A20" s="3" t="s">
        <v>11</v>
      </c>
    </row>
    <row r="21" spans="1:3" ht="13.5" thickBot="1">
      <c r="A21" s="19" t="s">
        <v>18</v>
      </c>
      <c r="B21" s="14"/>
      <c r="C21" s="14"/>
    </row>
    <row r="22" spans="1:3" ht="12.75" thickBot="1">
      <c r="A22" s="14" t="s">
        <v>16</v>
      </c>
      <c r="B22" s="25">
        <v>1.43</v>
      </c>
      <c r="C22" s="14"/>
    </row>
    <row r="23" spans="1:4" ht="12.75" thickBot="1">
      <c r="A23" s="14" t="s">
        <v>17</v>
      </c>
      <c r="B23" s="24">
        <v>29.1</v>
      </c>
      <c r="C23" s="14"/>
      <c r="D23">
        <f>B23*0.2642</f>
        <v>7.68822</v>
      </c>
    </row>
    <row r="24" spans="1:3" ht="12.75" thickBot="1">
      <c r="A24" s="14" t="s">
        <v>21</v>
      </c>
      <c r="B24" s="23">
        <v>30000</v>
      </c>
      <c r="C24" s="14"/>
    </row>
    <row r="25" spans="1:3" ht="12.75" thickBot="1">
      <c r="A25" s="14" t="s">
        <v>30</v>
      </c>
      <c r="B25" s="14">
        <f>B24/D23</f>
        <v>3902.073561890789</v>
      </c>
      <c r="C25" s="15">
        <f>B22*B25</f>
        <v>5579.965193503827</v>
      </c>
    </row>
    <row r="26" spans="1:3" ht="12.75" thickBot="1">
      <c r="A26" s="14" t="s">
        <v>32</v>
      </c>
      <c r="B26" s="26">
        <v>0</v>
      </c>
      <c r="C26" s="14"/>
    </row>
    <row r="27" spans="1:3" ht="12">
      <c r="A27" s="14" t="s">
        <v>33</v>
      </c>
      <c r="B27" s="14">
        <v>0</v>
      </c>
      <c r="C27" s="15">
        <f>B26*B27</f>
        <v>0</v>
      </c>
    </row>
    <row r="28" spans="1:3" ht="13.5" thickBot="1">
      <c r="A28" s="19" t="s">
        <v>13</v>
      </c>
      <c r="B28" s="14"/>
      <c r="C28" s="14"/>
    </row>
    <row r="29" spans="1:3" ht="12.75" thickBot="1">
      <c r="A29" s="14" t="s">
        <v>28</v>
      </c>
      <c r="B29" s="23">
        <v>25000</v>
      </c>
      <c r="C29" s="14"/>
    </row>
    <row r="30" spans="1:3" ht="12.75" thickBot="1">
      <c r="A30" s="14" t="s">
        <v>19</v>
      </c>
      <c r="B30" s="26">
        <v>110</v>
      </c>
      <c r="C30" s="14"/>
    </row>
    <row r="31" spans="1:3" ht="12.75" thickBot="1">
      <c r="A31" s="14" t="s">
        <v>27</v>
      </c>
      <c r="B31" s="15">
        <f>B30*4</f>
        <v>440</v>
      </c>
      <c r="C31" s="15">
        <f>B24/B29*B31</f>
        <v>528</v>
      </c>
    </row>
    <row r="32" spans="1:3" ht="12.75" thickBot="1">
      <c r="A32" s="14" t="s">
        <v>22</v>
      </c>
      <c r="B32" s="26">
        <v>10</v>
      </c>
      <c r="C32" s="15">
        <f>B32*52</f>
        <v>520</v>
      </c>
    </row>
    <row r="33" spans="1:3" ht="12.75" thickBot="1">
      <c r="A33" s="14" t="s">
        <v>29</v>
      </c>
      <c r="B33" s="28">
        <v>1200</v>
      </c>
      <c r="C33" s="15">
        <f>B33</f>
        <v>1200</v>
      </c>
    </row>
    <row r="34" spans="1:3" ht="12.75" thickBot="1">
      <c r="A34" s="27" t="s">
        <v>45</v>
      </c>
      <c r="B34" s="15">
        <v>200</v>
      </c>
      <c r="C34" s="18">
        <f>B34</f>
        <v>200</v>
      </c>
    </row>
    <row r="35" spans="1:3" ht="13.5" thickBot="1" thickTop="1">
      <c r="A35" s="16" t="s">
        <v>31</v>
      </c>
      <c r="B35" s="16"/>
      <c r="C35" s="17">
        <f>SUM(C22:C34)</f>
        <v>8027.965193503827</v>
      </c>
    </row>
    <row r="36" ht="12.75" thickTop="1"/>
    <row r="37" ht="15">
      <c r="A37" s="3" t="s">
        <v>34</v>
      </c>
    </row>
    <row r="38" spans="1:3" ht="15">
      <c r="A38" s="3" t="s">
        <v>35</v>
      </c>
      <c r="C38" s="20">
        <f>C8</f>
        <v>1680</v>
      </c>
    </row>
    <row r="39" spans="1:3" ht="15">
      <c r="A39" s="3" t="s">
        <v>6</v>
      </c>
      <c r="C39" s="15">
        <f>C19</f>
        <v>3275</v>
      </c>
    </row>
    <row r="40" spans="1:3" ht="15">
      <c r="A40" s="3" t="s">
        <v>36</v>
      </c>
      <c r="C40" s="21">
        <f>C35</f>
        <v>8027.965193503827</v>
      </c>
    </row>
    <row r="41" ht="12.75" thickBot="1">
      <c r="C41" s="22"/>
    </row>
    <row r="42" ht="13.5" thickBot="1" thickTop="1">
      <c r="C42" s="18">
        <f>SUM(C38:C41)</f>
        <v>12982.965193503827</v>
      </c>
    </row>
    <row r="43" ht="12.75" thickTop="1"/>
    <row r="44" spans="1:3" ht="15.75" thickBot="1">
      <c r="A44" s="3" t="s">
        <v>37</v>
      </c>
      <c r="B44" s="3">
        <f>B24</f>
        <v>30000</v>
      </c>
      <c r="C44" s="4">
        <f>C42/B24</f>
        <v>0.43276550645012757</v>
      </c>
    </row>
    <row r="45" spans="1:7" ht="12.75" thickBot="1">
      <c r="A45" t="s">
        <v>40</v>
      </c>
      <c r="C45" s="23">
        <v>22</v>
      </c>
      <c r="G45" s="6" t="s">
        <v>42</v>
      </c>
    </row>
    <row r="46" spans="1:7" ht="12">
      <c r="A46" s="6" t="s">
        <v>38</v>
      </c>
      <c r="B46" s="9" t="s">
        <v>37</v>
      </c>
      <c r="C46" s="10" t="s">
        <v>39</v>
      </c>
      <c r="D46" s="10" t="s">
        <v>41</v>
      </c>
      <c r="E46" s="10" t="s">
        <v>43</v>
      </c>
      <c r="F46" s="10" t="s">
        <v>44</v>
      </c>
      <c r="G46">
        <v>6.19</v>
      </c>
    </row>
    <row r="47" spans="1:7" ht="12">
      <c r="A47" s="6">
        <v>40000</v>
      </c>
      <c r="B47" s="7">
        <v>0.42</v>
      </c>
      <c r="C47" s="8">
        <f>A47/C45</f>
        <v>1818.1818181818182</v>
      </c>
      <c r="D47" s="1">
        <f aca="true" t="shared" si="0" ref="D47:D54">C47*G47</f>
        <v>11254.545454545456</v>
      </c>
      <c r="E47" s="1">
        <f>D47/A47</f>
        <v>0.28136363636363637</v>
      </c>
      <c r="F47" s="1">
        <f>B47+E47</f>
        <v>0.7013636363636364</v>
      </c>
      <c r="G47">
        <v>6.19</v>
      </c>
    </row>
    <row r="48" spans="1:7" ht="12">
      <c r="A48" s="6">
        <v>35000</v>
      </c>
      <c r="B48" s="7">
        <v>0.49</v>
      </c>
      <c r="C48" s="8">
        <f>A48/C45</f>
        <v>1590.909090909091</v>
      </c>
      <c r="D48" s="1">
        <f t="shared" si="0"/>
        <v>9847.727272727274</v>
      </c>
      <c r="E48" s="1">
        <f aca="true" t="shared" si="1" ref="E48:E54">D48/A48</f>
        <v>0.28136363636363637</v>
      </c>
      <c r="F48" s="1">
        <f aca="true" t="shared" si="2" ref="F48:F54">B48+E48</f>
        <v>0.7713636363636364</v>
      </c>
      <c r="G48">
        <v>6.19</v>
      </c>
    </row>
    <row r="49" spans="1:7" ht="12">
      <c r="A49">
        <v>30000</v>
      </c>
      <c r="B49" s="1">
        <v>0.52</v>
      </c>
      <c r="C49" s="8">
        <f>A49/C45</f>
        <v>1363.6363636363637</v>
      </c>
      <c r="D49" s="1">
        <f t="shared" si="0"/>
        <v>8440.909090909092</v>
      </c>
      <c r="E49" s="1">
        <f t="shared" si="1"/>
        <v>0.28136363636363637</v>
      </c>
      <c r="F49" s="1">
        <f t="shared" si="2"/>
        <v>0.8013636363636364</v>
      </c>
      <c r="G49">
        <v>6.19</v>
      </c>
    </row>
    <row r="50" spans="1:7" ht="12">
      <c r="A50">
        <v>25000</v>
      </c>
      <c r="B50" s="1">
        <v>0.59</v>
      </c>
      <c r="C50" s="8">
        <f>A50/C45</f>
        <v>1136.3636363636363</v>
      </c>
      <c r="D50" s="1">
        <f t="shared" si="0"/>
        <v>7034.090909090909</v>
      </c>
      <c r="E50" s="1">
        <f t="shared" si="1"/>
        <v>0.28136363636363637</v>
      </c>
      <c r="F50" s="1">
        <f t="shared" si="2"/>
        <v>0.8713636363636363</v>
      </c>
      <c r="G50">
        <v>6.19</v>
      </c>
    </row>
    <row r="51" spans="1:7" ht="12.75">
      <c r="A51" s="2">
        <v>20000</v>
      </c>
      <c r="B51" s="5">
        <v>0.52</v>
      </c>
      <c r="C51" s="30">
        <f>A51/C45</f>
        <v>909.0909090909091</v>
      </c>
      <c r="D51" s="5">
        <f t="shared" si="0"/>
        <v>5627.272727272728</v>
      </c>
      <c r="E51" s="5">
        <f t="shared" si="1"/>
        <v>0.28136363636363637</v>
      </c>
      <c r="F51" s="5">
        <f t="shared" si="2"/>
        <v>0.8013636363636364</v>
      </c>
      <c r="G51">
        <v>6.19</v>
      </c>
    </row>
    <row r="52" spans="1:7" ht="12">
      <c r="A52">
        <v>15000</v>
      </c>
      <c r="B52" s="1">
        <v>0.86</v>
      </c>
      <c r="C52" s="8">
        <f>A52/C45</f>
        <v>681.8181818181819</v>
      </c>
      <c r="D52" s="1">
        <f t="shared" si="0"/>
        <v>4220.454545454546</v>
      </c>
      <c r="E52" s="1">
        <f t="shared" si="1"/>
        <v>0.28136363636363637</v>
      </c>
      <c r="F52" s="1">
        <f t="shared" si="2"/>
        <v>1.1413636363636364</v>
      </c>
      <c r="G52">
        <v>6.19</v>
      </c>
    </row>
    <row r="53" spans="1:7" ht="12">
      <c r="A53">
        <v>10000</v>
      </c>
      <c r="B53" s="1">
        <v>1.21</v>
      </c>
      <c r="C53" s="8">
        <f>A53/C45</f>
        <v>454.54545454545456</v>
      </c>
      <c r="D53" s="1">
        <f t="shared" si="0"/>
        <v>2813.636363636364</v>
      </c>
      <c r="E53" s="1">
        <f t="shared" si="1"/>
        <v>0.28136363636363637</v>
      </c>
      <c r="F53" s="1">
        <f t="shared" si="2"/>
        <v>1.4913636363636362</v>
      </c>
      <c r="G53">
        <v>6.19</v>
      </c>
    </row>
    <row r="54" spans="1:7" ht="12">
      <c r="A54">
        <v>5000</v>
      </c>
      <c r="B54" s="1">
        <v>2.23</v>
      </c>
      <c r="C54" s="8">
        <f>A54/C45</f>
        <v>227.27272727272728</v>
      </c>
      <c r="D54" s="1">
        <f t="shared" si="0"/>
        <v>1406.818181818182</v>
      </c>
      <c r="E54" s="1">
        <f t="shared" si="1"/>
        <v>0.28136363636363637</v>
      </c>
      <c r="F54" s="1">
        <f t="shared" si="2"/>
        <v>2.5113636363636362</v>
      </c>
      <c r="G54">
        <v>6.19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9">
      <selection activeCell="B24" sqref="B24"/>
    </sheetView>
  </sheetViews>
  <sheetFormatPr defaultColWidth="9.140625" defaultRowHeight="12.75"/>
  <cols>
    <col min="1" max="1" width="21.8515625" style="0" customWidth="1"/>
    <col min="2" max="2" width="12.7109375" style="0" customWidth="1"/>
    <col min="3" max="3" width="13.7109375" style="0" customWidth="1"/>
    <col min="4" max="4" width="12.140625" style="0" customWidth="1"/>
  </cols>
  <sheetData>
    <row r="1" spans="1:2" ht="12">
      <c r="A1" t="s">
        <v>0</v>
      </c>
      <c r="B1" t="s">
        <v>46</v>
      </c>
    </row>
    <row r="2" spans="1:3" ht="15">
      <c r="A2" s="11" t="s">
        <v>1</v>
      </c>
      <c r="B2" s="12"/>
      <c r="C2" s="13" t="s">
        <v>23</v>
      </c>
    </row>
    <row r="3" spans="1:3" ht="12">
      <c r="A3" s="14" t="s">
        <v>2</v>
      </c>
      <c r="B3" s="15">
        <v>1000</v>
      </c>
      <c r="C3" s="15">
        <f>B3</f>
        <v>1000</v>
      </c>
    </row>
    <row r="4" spans="1:3" ht="12">
      <c r="A4" s="14" t="s">
        <v>3</v>
      </c>
      <c r="B4" s="15">
        <v>180</v>
      </c>
      <c r="C4" s="15">
        <f>B4</f>
        <v>180</v>
      </c>
    </row>
    <row r="5" spans="1:3" ht="12">
      <c r="A5" s="14" t="s">
        <v>4</v>
      </c>
      <c r="B5" s="15">
        <v>50</v>
      </c>
      <c r="C5" s="15">
        <f>B5</f>
        <v>50</v>
      </c>
    </row>
    <row r="6" spans="1:3" ht="12">
      <c r="A6" s="14" t="s">
        <v>5</v>
      </c>
      <c r="B6" s="15">
        <v>250</v>
      </c>
      <c r="C6" s="15">
        <f>B6</f>
        <v>250</v>
      </c>
    </row>
    <row r="7" spans="1:3" ht="12.75" thickBot="1">
      <c r="A7" s="14" t="s">
        <v>14</v>
      </c>
      <c r="B7" s="18">
        <v>200</v>
      </c>
      <c r="C7" s="18">
        <f>B7</f>
        <v>200</v>
      </c>
    </row>
    <row r="8" spans="1:3" ht="13.5" thickBot="1" thickTop="1">
      <c r="A8" s="16" t="s">
        <v>31</v>
      </c>
      <c r="B8" s="17"/>
      <c r="C8" s="17">
        <f>SUM(C3:C7)</f>
        <v>1680</v>
      </c>
    </row>
    <row r="9" spans="1:3" ht="15.75" thickTop="1">
      <c r="A9" s="3" t="s">
        <v>7</v>
      </c>
      <c r="B9" s="1"/>
      <c r="C9" s="1"/>
    </row>
    <row r="10" spans="1:3" ht="12">
      <c r="A10" s="14" t="s">
        <v>24</v>
      </c>
      <c r="B10" s="15">
        <v>402</v>
      </c>
      <c r="C10" s="15">
        <f>B10*12</f>
        <v>4824</v>
      </c>
    </row>
    <row r="11" spans="1:3" ht="12">
      <c r="A11" s="14" t="s">
        <v>25</v>
      </c>
      <c r="B11" s="15">
        <v>120</v>
      </c>
      <c r="C11" s="15">
        <f>B11*12</f>
        <v>1440</v>
      </c>
    </row>
    <row r="12" spans="1:3" ht="12">
      <c r="A12" s="14" t="s">
        <v>26</v>
      </c>
      <c r="B12" s="15">
        <v>0</v>
      </c>
      <c r="C12" s="15">
        <f>B12</f>
        <v>0</v>
      </c>
    </row>
    <row r="13" spans="1:3" ht="12">
      <c r="A13" s="14" t="s">
        <v>8</v>
      </c>
      <c r="B13" s="15">
        <v>100</v>
      </c>
      <c r="C13" s="15">
        <f>B13</f>
        <v>100</v>
      </c>
    </row>
    <row r="14" spans="1:3" ht="12">
      <c r="A14" s="14" t="s">
        <v>9</v>
      </c>
      <c r="B14" s="15">
        <v>150</v>
      </c>
      <c r="C14" s="15">
        <f>B14</f>
        <v>150</v>
      </c>
    </row>
    <row r="15" spans="1:3" ht="12">
      <c r="A15" s="14" t="s">
        <v>20</v>
      </c>
      <c r="B15" s="15">
        <v>0</v>
      </c>
      <c r="C15" s="15">
        <f>B15*52</f>
        <v>0</v>
      </c>
    </row>
    <row r="16" spans="1:3" ht="12">
      <c r="A16" s="14" t="s">
        <v>10</v>
      </c>
      <c r="B16" s="15">
        <v>0</v>
      </c>
      <c r="C16" s="15">
        <f>B16</f>
        <v>0</v>
      </c>
    </row>
    <row r="17" spans="1:3" ht="12">
      <c r="A17" s="14" t="s">
        <v>12</v>
      </c>
      <c r="B17" s="15">
        <v>0</v>
      </c>
      <c r="C17" s="15">
        <f>B17</f>
        <v>0</v>
      </c>
    </row>
    <row r="18" spans="1:3" ht="12.75" thickBot="1">
      <c r="A18" s="14" t="s">
        <v>15</v>
      </c>
      <c r="B18" s="18">
        <v>0</v>
      </c>
      <c r="C18" s="18">
        <f>B18</f>
        <v>0</v>
      </c>
    </row>
    <row r="19" spans="1:3" ht="13.5" thickBot="1" thickTop="1">
      <c r="A19" s="16" t="s">
        <v>31</v>
      </c>
      <c r="B19" s="16"/>
      <c r="C19" s="17">
        <f>SUM(C10:C18)</f>
        <v>6514</v>
      </c>
    </row>
    <row r="20" ht="15.75" thickTop="1">
      <c r="A20" s="3" t="s">
        <v>11</v>
      </c>
    </row>
    <row r="21" spans="1:3" ht="13.5" thickBot="1">
      <c r="A21" s="19" t="s">
        <v>18</v>
      </c>
      <c r="B21" s="14"/>
      <c r="C21" s="14"/>
    </row>
    <row r="22" spans="1:3" ht="12.75" thickBot="1">
      <c r="A22" s="14" t="s">
        <v>16</v>
      </c>
      <c r="B22" s="25">
        <v>1.38</v>
      </c>
      <c r="C22" s="14"/>
    </row>
    <row r="23" spans="1:4" ht="12.75" thickBot="1">
      <c r="A23" s="14" t="s">
        <v>17</v>
      </c>
      <c r="B23" s="24">
        <v>54.2</v>
      </c>
      <c r="C23" s="14"/>
      <c r="D23">
        <f>B23*0.2642</f>
        <v>14.31964</v>
      </c>
    </row>
    <row r="24" spans="1:3" ht="12.75" thickBot="1">
      <c r="A24" s="14" t="s">
        <v>21</v>
      </c>
      <c r="B24" s="23">
        <v>30000</v>
      </c>
      <c r="C24" s="14"/>
    </row>
    <row r="25" spans="1:3" ht="12.75" thickBot="1">
      <c r="A25" s="14" t="s">
        <v>30</v>
      </c>
      <c r="B25" s="14">
        <f>B24/D23</f>
        <v>2095.0247352587076</v>
      </c>
      <c r="C25" s="15">
        <f>B22*B25</f>
        <v>2891.134134657016</v>
      </c>
    </row>
    <row r="26" spans="1:3" ht="12.75" thickBot="1">
      <c r="A26" s="14" t="s">
        <v>32</v>
      </c>
      <c r="B26" s="26">
        <v>0</v>
      </c>
      <c r="C26" s="14"/>
    </row>
    <row r="27" spans="1:3" ht="12">
      <c r="A27" s="14" t="s">
        <v>33</v>
      </c>
      <c r="B27" s="14">
        <v>0</v>
      </c>
      <c r="C27" s="15">
        <f>B26*B27</f>
        <v>0</v>
      </c>
    </row>
    <row r="28" spans="1:3" ht="13.5" thickBot="1">
      <c r="A28" s="19" t="s">
        <v>13</v>
      </c>
      <c r="B28" s="14"/>
      <c r="C28" s="14"/>
    </row>
    <row r="29" spans="1:3" ht="12.75" thickBot="1">
      <c r="A29" s="14" t="s">
        <v>28</v>
      </c>
      <c r="B29" s="23">
        <v>60000</v>
      </c>
      <c r="C29" s="14"/>
    </row>
    <row r="30" spans="1:3" ht="12.75" thickBot="1">
      <c r="A30" s="14" t="s">
        <v>19</v>
      </c>
      <c r="B30" s="26">
        <v>90</v>
      </c>
      <c r="C30" s="14"/>
    </row>
    <row r="31" spans="1:3" ht="12.75" thickBot="1">
      <c r="A31" s="14" t="s">
        <v>27</v>
      </c>
      <c r="B31" s="15">
        <f>B30*4</f>
        <v>360</v>
      </c>
      <c r="C31" s="15">
        <f>B24/B29*B31</f>
        <v>180</v>
      </c>
    </row>
    <row r="32" spans="1:3" ht="12.75" thickBot="1">
      <c r="A32" s="14" t="s">
        <v>22</v>
      </c>
      <c r="B32" s="26">
        <v>10</v>
      </c>
      <c r="C32" s="15">
        <f>B32*52</f>
        <v>520</v>
      </c>
    </row>
    <row r="33" spans="1:3" ht="12.75" thickBot="1">
      <c r="A33" s="14" t="s">
        <v>29</v>
      </c>
      <c r="B33" s="28">
        <v>1000</v>
      </c>
      <c r="C33" s="15">
        <f>B33</f>
        <v>1000</v>
      </c>
    </row>
    <row r="34" spans="1:3" ht="12.75" thickBot="1">
      <c r="A34" s="27" t="s">
        <v>45</v>
      </c>
      <c r="B34" s="15">
        <v>200</v>
      </c>
      <c r="C34" s="18">
        <f>B34</f>
        <v>200</v>
      </c>
    </row>
    <row r="35" spans="1:3" ht="13.5" thickBot="1" thickTop="1">
      <c r="A35" s="16" t="s">
        <v>31</v>
      </c>
      <c r="B35" s="16"/>
      <c r="C35" s="17">
        <f>SUM(C22:C34)</f>
        <v>4791.134134657016</v>
      </c>
    </row>
    <row r="36" ht="12.75" thickTop="1"/>
    <row r="37" ht="15">
      <c r="A37" s="3" t="s">
        <v>34</v>
      </c>
    </row>
    <row r="38" spans="1:3" ht="15">
      <c r="A38" s="3" t="s">
        <v>35</v>
      </c>
      <c r="C38" s="20">
        <f>C8</f>
        <v>1680</v>
      </c>
    </row>
    <row r="39" spans="1:3" ht="15">
      <c r="A39" s="3" t="s">
        <v>6</v>
      </c>
      <c r="C39" s="15">
        <f>C19</f>
        <v>6514</v>
      </c>
    </row>
    <row r="40" spans="1:3" ht="15">
      <c r="A40" s="3" t="s">
        <v>36</v>
      </c>
      <c r="C40" s="21">
        <f>C35</f>
        <v>4791.134134657016</v>
      </c>
    </row>
    <row r="41" ht="12.75" thickBot="1">
      <c r="C41" s="22"/>
    </row>
    <row r="42" ht="13.5" thickBot="1" thickTop="1">
      <c r="C42" s="18">
        <f>SUM(C38:C41)</f>
        <v>12985.134134657015</v>
      </c>
    </row>
    <row r="43" ht="12.75" thickTop="1"/>
    <row r="44" spans="1:3" ht="15.75" thickBot="1">
      <c r="A44" s="3" t="s">
        <v>37</v>
      </c>
      <c r="B44" s="3">
        <f>B24</f>
        <v>30000</v>
      </c>
      <c r="C44" s="4">
        <f>C42/B24</f>
        <v>0.4328378044885672</v>
      </c>
    </row>
    <row r="45" spans="1:7" ht="12.75" thickBot="1">
      <c r="A45" t="s">
        <v>40</v>
      </c>
      <c r="C45" s="23">
        <v>23.5</v>
      </c>
      <c r="G45" s="6" t="s">
        <v>42</v>
      </c>
    </row>
    <row r="46" spans="1:7" ht="12">
      <c r="A46" s="6" t="s">
        <v>38</v>
      </c>
      <c r="B46" s="9" t="s">
        <v>37</v>
      </c>
      <c r="C46" s="10" t="s">
        <v>39</v>
      </c>
      <c r="D46" s="10" t="s">
        <v>41</v>
      </c>
      <c r="E46" s="10" t="s">
        <v>43</v>
      </c>
      <c r="F46" s="29" t="s">
        <v>44</v>
      </c>
      <c r="G46">
        <v>6.19</v>
      </c>
    </row>
    <row r="47" spans="1:7" ht="12.75">
      <c r="A47" s="6">
        <v>40000</v>
      </c>
      <c r="B47" s="7">
        <v>0.42</v>
      </c>
      <c r="C47" s="8">
        <f>A47/C45</f>
        <v>1702.127659574468</v>
      </c>
      <c r="D47" s="1">
        <f aca="true" t="shared" si="0" ref="D47:D54">C47*G47</f>
        <v>10536.170212765957</v>
      </c>
      <c r="E47" s="1">
        <f>D47/A47</f>
        <v>0.2634042553191489</v>
      </c>
      <c r="F47" s="5">
        <f>B47+E47</f>
        <v>0.6834042553191488</v>
      </c>
      <c r="G47">
        <v>6.19</v>
      </c>
    </row>
    <row r="48" spans="1:7" ht="12.75">
      <c r="A48" s="6">
        <v>35000</v>
      </c>
      <c r="B48" s="7">
        <v>0.49</v>
      </c>
      <c r="C48" s="8">
        <f>A48/C45</f>
        <v>1489.3617021276596</v>
      </c>
      <c r="D48" s="1">
        <f t="shared" si="0"/>
        <v>9219.148936170213</v>
      </c>
      <c r="E48" s="1">
        <f aca="true" t="shared" si="1" ref="E48:E54">D48/A48</f>
        <v>0.26340425531914896</v>
      </c>
      <c r="F48" s="5">
        <f aca="true" t="shared" si="2" ref="F48:F54">B48+E48</f>
        <v>0.7534042553191489</v>
      </c>
      <c r="G48">
        <v>6.19</v>
      </c>
    </row>
    <row r="49" spans="1:7" ht="12.75">
      <c r="A49">
        <v>30000</v>
      </c>
      <c r="B49" s="1">
        <v>0.5</v>
      </c>
      <c r="C49" s="8">
        <f>A49/C45</f>
        <v>1276.595744680851</v>
      </c>
      <c r="D49" s="1">
        <f t="shared" si="0"/>
        <v>7902.127659574468</v>
      </c>
      <c r="E49" s="1">
        <f t="shared" si="1"/>
        <v>0.26340425531914896</v>
      </c>
      <c r="F49" s="5">
        <f t="shared" si="2"/>
        <v>0.7634042553191489</v>
      </c>
      <c r="G49">
        <v>6.19</v>
      </c>
    </row>
    <row r="50" spans="1:7" ht="12.75">
      <c r="A50">
        <v>25000</v>
      </c>
      <c r="B50" s="1">
        <v>0.59</v>
      </c>
      <c r="C50" s="8">
        <f>A50/C45</f>
        <v>1063.8297872340424</v>
      </c>
      <c r="D50" s="1">
        <f t="shared" si="0"/>
        <v>6585.106382978724</v>
      </c>
      <c r="E50" s="1">
        <f t="shared" si="1"/>
        <v>0.26340425531914896</v>
      </c>
      <c r="F50" s="5">
        <f t="shared" si="2"/>
        <v>0.853404255319149</v>
      </c>
      <c r="G50">
        <v>6.19</v>
      </c>
    </row>
    <row r="51" spans="1:7" ht="12.75">
      <c r="A51">
        <v>20000</v>
      </c>
      <c r="B51" s="1">
        <v>0.69</v>
      </c>
      <c r="C51" s="8">
        <f>A51/C45</f>
        <v>851.063829787234</v>
      </c>
      <c r="D51" s="1">
        <f t="shared" si="0"/>
        <v>5268.085106382979</v>
      </c>
      <c r="E51" s="1">
        <f t="shared" si="1"/>
        <v>0.2634042553191489</v>
      </c>
      <c r="F51" s="5">
        <f t="shared" si="2"/>
        <v>0.9534042553191489</v>
      </c>
      <c r="G51">
        <v>6.19</v>
      </c>
    </row>
    <row r="52" spans="1:7" ht="12.75">
      <c r="A52">
        <v>15000</v>
      </c>
      <c r="B52" s="1">
        <v>0.86</v>
      </c>
      <c r="C52" s="8">
        <f>A52/C45</f>
        <v>638.2978723404256</v>
      </c>
      <c r="D52" s="1">
        <f t="shared" si="0"/>
        <v>3951.063829787234</v>
      </c>
      <c r="E52" s="1">
        <f t="shared" si="1"/>
        <v>0.26340425531914896</v>
      </c>
      <c r="F52" s="5">
        <f t="shared" si="2"/>
        <v>1.123404255319149</v>
      </c>
      <c r="G52">
        <v>6.19</v>
      </c>
    </row>
    <row r="53" spans="1:7" ht="12.75">
      <c r="A53">
        <v>10000</v>
      </c>
      <c r="B53" s="1">
        <v>1.21</v>
      </c>
      <c r="C53" s="8">
        <f>A53/C45</f>
        <v>425.531914893617</v>
      </c>
      <c r="D53" s="1">
        <f t="shared" si="0"/>
        <v>2634.0425531914893</v>
      </c>
      <c r="E53" s="1">
        <f t="shared" si="1"/>
        <v>0.2634042553191489</v>
      </c>
      <c r="F53" s="5">
        <f t="shared" si="2"/>
        <v>1.4734042553191489</v>
      </c>
      <c r="G53">
        <v>6.19</v>
      </c>
    </row>
    <row r="54" spans="1:7" ht="12.75">
      <c r="A54">
        <v>5000</v>
      </c>
      <c r="B54" s="1">
        <v>2.23</v>
      </c>
      <c r="C54" s="8">
        <f>A54/C45</f>
        <v>212.7659574468085</v>
      </c>
      <c r="D54" s="1">
        <f t="shared" si="0"/>
        <v>1317.0212765957447</v>
      </c>
      <c r="E54" s="1">
        <f t="shared" si="1"/>
        <v>0.2634042553191489</v>
      </c>
      <c r="F54" s="5">
        <f t="shared" si="2"/>
        <v>2.493404255319149</v>
      </c>
      <c r="G54">
        <v>6.19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28">
      <selection activeCell="K47" sqref="K47"/>
    </sheetView>
  </sheetViews>
  <sheetFormatPr defaultColWidth="9.140625" defaultRowHeight="12.75"/>
  <cols>
    <col min="1" max="1" width="25.7109375" style="0" customWidth="1"/>
    <col min="2" max="2" width="12.140625" style="0" customWidth="1"/>
    <col min="3" max="3" width="15.421875" style="0" customWidth="1"/>
    <col min="4" max="4" width="12.00390625" style="0" customWidth="1"/>
    <col min="5" max="5" width="14.421875" style="0" customWidth="1"/>
    <col min="8" max="8" width="21.28125" style="0" customWidth="1"/>
    <col min="9" max="9" width="18.57421875" style="0" customWidth="1"/>
    <col min="10" max="10" width="17.7109375" style="0" customWidth="1"/>
    <col min="11" max="11" width="12.57421875" style="0" customWidth="1"/>
    <col min="13" max="13" width="12.57421875" style="0" customWidth="1"/>
  </cols>
  <sheetData>
    <row r="1" spans="1:9" ht="12">
      <c r="A1" t="s">
        <v>0</v>
      </c>
      <c r="B1" t="s">
        <v>51</v>
      </c>
      <c r="H1" t="s">
        <v>0</v>
      </c>
      <c r="I1" t="s">
        <v>51</v>
      </c>
    </row>
    <row r="2" spans="1:10" ht="15">
      <c r="A2" s="11" t="s">
        <v>1</v>
      </c>
      <c r="B2" s="12"/>
      <c r="C2" s="13" t="s">
        <v>23</v>
      </c>
      <c r="H2" s="11" t="s">
        <v>1</v>
      </c>
      <c r="I2" s="12"/>
      <c r="J2" s="13" t="s">
        <v>23</v>
      </c>
    </row>
    <row r="3" spans="1:10" ht="12">
      <c r="A3" s="14" t="s">
        <v>2</v>
      </c>
      <c r="B3" s="15">
        <v>1000</v>
      </c>
      <c r="C3" s="15">
        <f>B3</f>
        <v>1000</v>
      </c>
      <c r="H3" s="14" t="s">
        <v>2</v>
      </c>
      <c r="I3" s="15">
        <v>500</v>
      </c>
      <c r="J3" s="15">
        <f>I3</f>
        <v>500</v>
      </c>
    </row>
    <row r="4" spans="1:10" ht="12">
      <c r="A4" s="14" t="s">
        <v>3</v>
      </c>
      <c r="B4" s="15">
        <v>180</v>
      </c>
      <c r="C4" s="15">
        <f>B4</f>
        <v>180</v>
      </c>
      <c r="H4" s="14" t="s">
        <v>3</v>
      </c>
      <c r="I4" s="15">
        <v>180</v>
      </c>
      <c r="J4" s="15">
        <f>I4</f>
        <v>180</v>
      </c>
    </row>
    <row r="5" spans="1:10" ht="12">
      <c r="A5" s="14" t="s">
        <v>4</v>
      </c>
      <c r="B5" s="15">
        <v>50</v>
      </c>
      <c r="C5" s="15">
        <f>B5</f>
        <v>50</v>
      </c>
      <c r="H5" s="14" t="s">
        <v>4</v>
      </c>
      <c r="I5" s="15">
        <v>50</v>
      </c>
      <c r="J5" s="15">
        <f>I5</f>
        <v>50</v>
      </c>
    </row>
    <row r="6" spans="1:10" ht="12">
      <c r="A6" s="14" t="s">
        <v>5</v>
      </c>
      <c r="B6" s="15">
        <v>250</v>
      </c>
      <c r="C6" s="15">
        <f>B6</f>
        <v>250</v>
      </c>
      <c r="H6" s="14" t="s">
        <v>5</v>
      </c>
      <c r="I6" s="15">
        <v>250</v>
      </c>
      <c r="J6" s="15">
        <f>I6</f>
        <v>250</v>
      </c>
    </row>
    <row r="7" spans="1:10" ht="12.75" thickBot="1">
      <c r="A7" s="14" t="s">
        <v>14</v>
      </c>
      <c r="B7" s="18">
        <v>200</v>
      </c>
      <c r="C7" s="18">
        <f>B7</f>
        <v>200</v>
      </c>
      <c r="H7" s="14" t="s">
        <v>14</v>
      </c>
      <c r="I7" s="18">
        <v>200</v>
      </c>
      <c r="J7" s="18">
        <f>I7</f>
        <v>200</v>
      </c>
    </row>
    <row r="8" spans="1:10" ht="13.5" thickBot="1" thickTop="1">
      <c r="A8" s="16" t="s">
        <v>31</v>
      </c>
      <c r="B8" s="17"/>
      <c r="C8" s="17">
        <f>SUM(C3:C7)</f>
        <v>1680</v>
      </c>
      <c r="H8" s="16" t="s">
        <v>31</v>
      </c>
      <c r="I8" s="17"/>
      <c r="J8" s="17">
        <f>SUM(J3:J7)</f>
        <v>1180</v>
      </c>
    </row>
    <row r="9" spans="1:10" ht="15.75" thickTop="1">
      <c r="A9" s="3" t="s">
        <v>7</v>
      </c>
      <c r="B9" s="1"/>
      <c r="C9" s="1"/>
      <c r="H9" s="3" t="s">
        <v>7</v>
      </c>
      <c r="I9" s="1"/>
      <c r="J9" s="1"/>
    </row>
    <row r="10" spans="1:10" ht="12">
      <c r="A10" s="14" t="s">
        <v>24</v>
      </c>
      <c r="B10" s="15">
        <v>368</v>
      </c>
      <c r="C10" s="15">
        <f>B10*12</f>
        <v>4416</v>
      </c>
      <c r="H10" s="14" t="s">
        <v>24</v>
      </c>
      <c r="I10" s="15">
        <v>1160</v>
      </c>
      <c r="J10" s="15">
        <f>I10*12</f>
        <v>13920</v>
      </c>
    </row>
    <row r="11" spans="1:10" ht="12">
      <c r="A11" s="14" t="s">
        <v>25</v>
      </c>
      <c r="B11" s="15">
        <v>120</v>
      </c>
      <c r="C11" s="15">
        <f>B11*12</f>
        <v>1440</v>
      </c>
      <c r="H11" s="14" t="s">
        <v>25</v>
      </c>
      <c r="I11" s="15">
        <v>0</v>
      </c>
      <c r="J11" s="15">
        <f>I11*12</f>
        <v>0</v>
      </c>
    </row>
    <row r="12" spans="1:10" ht="12">
      <c r="A12" s="14" t="s">
        <v>26</v>
      </c>
      <c r="B12" s="15">
        <v>150</v>
      </c>
      <c r="C12" s="15">
        <f>B12</f>
        <v>150</v>
      </c>
      <c r="H12" s="14" t="s">
        <v>26</v>
      </c>
      <c r="I12" s="15">
        <v>0</v>
      </c>
      <c r="J12" s="15">
        <f>I12</f>
        <v>0</v>
      </c>
    </row>
    <row r="13" spans="1:10" ht="12">
      <c r="A13" s="14" t="s">
        <v>8</v>
      </c>
      <c r="B13" s="15">
        <v>100</v>
      </c>
      <c r="C13" s="15">
        <f>B13</f>
        <v>100</v>
      </c>
      <c r="H13" s="14" t="s">
        <v>8</v>
      </c>
      <c r="I13" s="15">
        <v>130</v>
      </c>
      <c r="J13" s="15">
        <f>I13</f>
        <v>130</v>
      </c>
    </row>
    <row r="14" spans="1:10" ht="12">
      <c r="A14" s="14" t="s">
        <v>9</v>
      </c>
      <c r="B14" s="15">
        <v>320</v>
      </c>
      <c r="C14" s="15">
        <f>B14</f>
        <v>320</v>
      </c>
      <c r="H14" s="14" t="s">
        <v>9</v>
      </c>
      <c r="I14" s="15">
        <v>0</v>
      </c>
      <c r="J14" s="15">
        <f>I14</f>
        <v>0</v>
      </c>
    </row>
    <row r="15" spans="1:10" ht="12">
      <c r="A15" s="14" t="s">
        <v>20</v>
      </c>
      <c r="B15" s="15">
        <v>0</v>
      </c>
      <c r="C15" s="15">
        <f>B15*52</f>
        <v>0</v>
      </c>
      <c r="H15" s="14" t="s">
        <v>20</v>
      </c>
      <c r="I15" s="15">
        <v>0</v>
      </c>
      <c r="J15" s="15">
        <f>I15*52</f>
        <v>0</v>
      </c>
    </row>
    <row r="16" spans="1:10" ht="12">
      <c r="A16" s="14" t="s">
        <v>10</v>
      </c>
      <c r="B16" s="15">
        <v>0</v>
      </c>
      <c r="C16" s="15">
        <f>B16</f>
        <v>0</v>
      </c>
      <c r="H16" s="14" t="s">
        <v>10</v>
      </c>
      <c r="I16" s="15">
        <v>0</v>
      </c>
      <c r="J16" s="15">
        <f>I16</f>
        <v>0</v>
      </c>
    </row>
    <row r="17" spans="1:10" ht="12">
      <c r="A17" s="14" t="s">
        <v>12</v>
      </c>
      <c r="B17" s="15">
        <v>0</v>
      </c>
      <c r="C17" s="15">
        <f>B17</f>
        <v>0</v>
      </c>
      <c r="H17" s="14" t="s">
        <v>12</v>
      </c>
      <c r="I17" s="15">
        <v>0</v>
      </c>
      <c r="J17" s="15">
        <f>I17</f>
        <v>0</v>
      </c>
    </row>
    <row r="18" spans="1:10" ht="12.75" thickBot="1">
      <c r="A18" s="14" t="s">
        <v>15</v>
      </c>
      <c r="B18" s="18">
        <v>0</v>
      </c>
      <c r="C18" s="18">
        <f>B18</f>
        <v>0</v>
      </c>
      <c r="H18" s="14" t="s">
        <v>15</v>
      </c>
      <c r="I18" s="18">
        <v>0</v>
      </c>
      <c r="J18" s="18">
        <f>I18</f>
        <v>0</v>
      </c>
    </row>
    <row r="19" spans="1:10" ht="13.5" thickBot="1" thickTop="1">
      <c r="A19" s="16" t="s">
        <v>31</v>
      </c>
      <c r="B19" s="16"/>
      <c r="C19" s="17">
        <f>SUM(C10:C18)</f>
        <v>6426</v>
      </c>
      <c r="H19" s="16" t="s">
        <v>31</v>
      </c>
      <c r="I19" s="16"/>
      <c r="J19" s="17">
        <f>SUM(J10:J18)</f>
        <v>14050</v>
      </c>
    </row>
    <row r="20" spans="1:8" ht="15.75" thickTop="1">
      <c r="A20" s="3" t="s">
        <v>11</v>
      </c>
      <c r="H20" s="3" t="s">
        <v>11</v>
      </c>
    </row>
    <row r="21" spans="1:10" ht="13.5" thickBot="1">
      <c r="A21" s="19" t="s">
        <v>18</v>
      </c>
      <c r="B21" s="14"/>
      <c r="C21" s="14"/>
      <c r="H21" s="19" t="s">
        <v>18</v>
      </c>
      <c r="I21" s="14"/>
      <c r="J21" s="14"/>
    </row>
    <row r="22" spans="1:10" ht="12.75" thickBot="1">
      <c r="A22" s="14" t="s">
        <v>16</v>
      </c>
      <c r="B22" s="25">
        <v>1.38</v>
      </c>
      <c r="C22" s="14"/>
      <c r="H22" s="14" t="s">
        <v>16</v>
      </c>
      <c r="I22" s="25">
        <v>1.38</v>
      </c>
      <c r="J22" s="14"/>
    </row>
    <row r="23" spans="1:11" ht="12.75" thickBot="1">
      <c r="A23" s="14" t="s">
        <v>17</v>
      </c>
      <c r="B23" s="24">
        <v>63.8</v>
      </c>
      <c r="C23" s="14"/>
      <c r="D23">
        <f>B23*0.2642</f>
        <v>16.85596</v>
      </c>
      <c r="H23" s="14" t="s">
        <v>17</v>
      </c>
      <c r="I23" s="24">
        <v>30</v>
      </c>
      <c r="J23" s="14"/>
      <c r="K23">
        <f>I23*0.2642</f>
        <v>7.926</v>
      </c>
    </row>
    <row r="24" spans="1:10" ht="12.75" thickBot="1">
      <c r="A24" s="14" t="s">
        <v>21</v>
      </c>
      <c r="B24" s="23">
        <v>35000</v>
      </c>
      <c r="C24" s="14"/>
      <c r="H24" s="14" t="s">
        <v>21</v>
      </c>
      <c r="I24" s="23">
        <v>42000</v>
      </c>
      <c r="J24" s="14"/>
    </row>
    <row r="25" spans="1:10" ht="12.75" thickBot="1">
      <c r="A25" s="14" t="s">
        <v>30</v>
      </c>
      <c r="B25" s="14">
        <f>B24/D23</f>
        <v>2076.4168875578725</v>
      </c>
      <c r="C25" s="15">
        <f>B22*B25</f>
        <v>2865.455304829864</v>
      </c>
      <c r="H25" s="14" t="s">
        <v>30</v>
      </c>
      <c r="I25" s="14">
        <f>I24/K23</f>
        <v>5299.015897047691</v>
      </c>
      <c r="J25" s="15">
        <f>I22*I25</f>
        <v>7312.641937925813</v>
      </c>
    </row>
    <row r="26" spans="1:10" ht="12.75" thickBot="1">
      <c r="A26" s="14" t="s">
        <v>32</v>
      </c>
      <c r="B26" s="26">
        <v>0</v>
      </c>
      <c r="C26" s="14"/>
      <c r="H26" s="14" t="s">
        <v>32</v>
      </c>
      <c r="I26" s="26">
        <v>0</v>
      </c>
      <c r="J26" s="14"/>
    </row>
    <row r="27" spans="1:10" ht="12">
      <c r="A27" s="14" t="s">
        <v>33</v>
      </c>
      <c r="B27" s="14">
        <v>0</v>
      </c>
      <c r="C27" s="15">
        <f>B26*B27</f>
        <v>0</v>
      </c>
      <c r="H27" s="14" t="s">
        <v>33</v>
      </c>
      <c r="I27" s="14">
        <v>0</v>
      </c>
      <c r="J27" s="15">
        <f>I26*I27</f>
        <v>0</v>
      </c>
    </row>
    <row r="28" spans="1:10" ht="13.5" thickBot="1">
      <c r="A28" s="19" t="s">
        <v>13</v>
      </c>
      <c r="B28" s="14"/>
      <c r="C28" s="14"/>
      <c r="H28" s="19" t="s">
        <v>13</v>
      </c>
      <c r="I28" s="14"/>
      <c r="J28" s="14"/>
    </row>
    <row r="29" spans="1:10" ht="12.75" thickBot="1">
      <c r="A29" s="14" t="s">
        <v>28</v>
      </c>
      <c r="B29" s="23">
        <v>60000</v>
      </c>
      <c r="C29" s="14"/>
      <c r="H29" s="14" t="s">
        <v>28</v>
      </c>
      <c r="I29" s="23">
        <v>60000</v>
      </c>
      <c r="J29" s="14"/>
    </row>
    <row r="30" spans="1:10" ht="12.75" thickBot="1">
      <c r="A30" s="14" t="s">
        <v>19</v>
      </c>
      <c r="B30" s="26">
        <v>90</v>
      </c>
      <c r="C30" s="14"/>
      <c r="H30" s="14" t="s">
        <v>19</v>
      </c>
      <c r="I30" s="26">
        <v>0</v>
      </c>
      <c r="J30" s="14"/>
    </row>
    <row r="31" spans="1:10" ht="12.75" thickBot="1">
      <c r="A31" s="14" t="s">
        <v>27</v>
      </c>
      <c r="B31" s="15">
        <f>B30*4</f>
        <v>360</v>
      </c>
      <c r="C31" s="15">
        <f>B24/B29*B31</f>
        <v>210</v>
      </c>
      <c r="H31" s="14" t="s">
        <v>27</v>
      </c>
      <c r="I31" s="15">
        <v>0</v>
      </c>
      <c r="J31" s="15">
        <f>I24/I29*I31</f>
        <v>0</v>
      </c>
    </row>
    <row r="32" spans="1:10" ht="12.75" thickBot="1">
      <c r="A32" s="14" t="s">
        <v>22</v>
      </c>
      <c r="B32" s="26">
        <v>10</v>
      </c>
      <c r="C32" s="15">
        <f>B32*52</f>
        <v>520</v>
      </c>
      <c r="H32" s="14" t="s">
        <v>22</v>
      </c>
      <c r="I32" s="26">
        <v>10</v>
      </c>
      <c r="J32" s="15">
        <f>I32*52</f>
        <v>520</v>
      </c>
    </row>
    <row r="33" spans="1:10" ht="12.75" thickBot="1">
      <c r="A33" s="14" t="s">
        <v>29</v>
      </c>
      <c r="B33" s="28">
        <v>500</v>
      </c>
      <c r="C33" s="15">
        <f>B33</f>
        <v>500</v>
      </c>
      <c r="H33" s="14" t="s">
        <v>29</v>
      </c>
      <c r="I33" s="28">
        <v>0</v>
      </c>
      <c r="J33" s="15">
        <f>I33</f>
        <v>0</v>
      </c>
    </row>
    <row r="34" spans="1:10" ht="12.75" thickBot="1">
      <c r="A34" s="27" t="s">
        <v>45</v>
      </c>
      <c r="B34" s="15">
        <v>200</v>
      </c>
      <c r="C34" s="18">
        <f>B34</f>
        <v>200</v>
      </c>
      <c r="H34" s="27" t="s">
        <v>45</v>
      </c>
      <c r="I34" s="15">
        <v>200</v>
      </c>
      <c r="J34" s="18">
        <f>I34</f>
        <v>200</v>
      </c>
    </row>
    <row r="35" spans="1:10" ht="13.5" thickBot="1" thickTop="1">
      <c r="A35" s="16" t="s">
        <v>31</v>
      </c>
      <c r="B35" s="16"/>
      <c r="C35" s="17">
        <f>SUM(C22:C34)</f>
        <v>4295.455304829864</v>
      </c>
      <c r="H35" s="16" t="s">
        <v>31</v>
      </c>
      <c r="I35" s="16"/>
      <c r="J35" s="17">
        <f>SUM(J22:J34)</f>
        <v>8032.641937925813</v>
      </c>
    </row>
    <row r="36" ht="12.75" thickTop="1"/>
    <row r="37" spans="1:8" ht="15">
      <c r="A37" s="3" t="s">
        <v>34</v>
      </c>
      <c r="H37" s="3" t="s">
        <v>34</v>
      </c>
    </row>
    <row r="38" spans="1:10" ht="15">
      <c r="A38" s="3" t="s">
        <v>35</v>
      </c>
      <c r="C38" s="20">
        <f>C8</f>
        <v>1680</v>
      </c>
      <c r="H38" s="3" t="s">
        <v>35</v>
      </c>
      <c r="J38" s="20">
        <f>J8</f>
        <v>1180</v>
      </c>
    </row>
    <row r="39" spans="1:10" ht="15">
      <c r="A39" s="3" t="s">
        <v>6</v>
      </c>
      <c r="C39" s="15">
        <f>C19</f>
        <v>6426</v>
      </c>
      <c r="H39" s="3" t="s">
        <v>6</v>
      </c>
      <c r="J39" s="15">
        <f>J19</f>
        <v>14050</v>
      </c>
    </row>
    <row r="40" spans="1:10" ht="15">
      <c r="A40" s="3" t="s">
        <v>36</v>
      </c>
      <c r="C40" s="21">
        <f>C35</f>
        <v>4295.455304829864</v>
      </c>
      <c r="H40" s="3" t="s">
        <v>36</v>
      </c>
      <c r="J40" s="21">
        <f>J35</f>
        <v>8032.641937925813</v>
      </c>
    </row>
    <row r="41" spans="3:10" ht="12.75" thickBot="1">
      <c r="C41" s="22"/>
      <c r="J41" s="22"/>
    </row>
    <row r="42" spans="3:10" ht="13.5" thickBot="1" thickTop="1">
      <c r="C42" s="18">
        <f>SUM(C38:C41)</f>
        <v>12401.455304829864</v>
      </c>
      <c r="J42" s="18">
        <f>SUM(J38:J41)</f>
        <v>23262.641937925815</v>
      </c>
    </row>
    <row r="43" ht="12.75" thickTop="1"/>
    <row r="44" spans="1:10" ht="15.75" thickBot="1">
      <c r="A44" s="3" t="s">
        <v>37</v>
      </c>
      <c r="B44" s="3">
        <f>B24</f>
        <v>35000</v>
      </c>
      <c r="C44" s="4">
        <f>C42/B24</f>
        <v>0.3543272944237104</v>
      </c>
      <c r="H44" s="3" t="s">
        <v>37</v>
      </c>
      <c r="I44" s="3">
        <f>I24</f>
        <v>42000</v>
      </c>
      <c r="J44" s="4">
        <f>J42/I24</f>
        <v>0.5538724270934717</v>
      </c>
    </row>
    <row r="45" spans="1:14" ht="12.75" thickBot="1">
      <c r="A45" t="s">
        <v>40</v>
      </c>
      <c r="C45" s="23">
        <v>23.5</v>
      </c>
      <c r="G45" s="6" t="s">
        <v>42</v>
      </c>
      <c r="H45" t="s">
        <v>40</v>
      </c>
      <c r="J45" s="23">
        <v>15</v>
      </c>
      <c r="N45" s="6" t="s">
        <v>42</v>
      </c>
    </row>
    <row r="46" spans="1:14" ht="12">
      <c r="A46" s="6" t="s">
        <v>38</v>
      </c>
      <c r="B46" s="9" t="s">
        <v>37</v>
      </c>
      <c r="C46" s="10" t="s">
        <v>39</v>
      </c>
      <c r="D46" s="10" t="s">
        <v>41</v>
      </c>
      <c r="E46" s="10" t="s">
        <v>43</v>
      </c>
      <c r="F46" s="29" t="s">
        <v>44</v>
      </c>
      <c r="G46">
        <v>6.19</v>
      </c>
      <c r="H46" s="6" t="s">
        <v>38</v>
      </c>
      <c r="I46" s="9" t="s">
        <v>37</v>
      </c>
      <c r="J46" s="10" t="s">
        <v>39</v>
      </c>
      <c r="K46" s="10" t="s">
        <v>41</v>
      </c>
      <c r="L46" s="10" t="s">
        <v>43</v>
      </c>
      <c r="M46" s="29" t="s">
        <v>44</v>
      </c>
      <c r="N46">
        <v>6.19</v>
      </c>
    </row>
    <row r="47" spans="1:14" ht="12.75">
      <c r="A47" s="6">
        <v>40000</v>
      </c>
      <c r="B47" s="7">
        <v>0.42</v>
      </c>
      <c r="C47" s="8">
        <f>A47/C45</f>
        <v>1702.127659574468</v>
      </c>
      <c r="D47" s="1">
        <f aca="true" t="shared" si="0" ref="D47:D54">C47*G47</f>
        <v>10536.170212765957</v>
      </c>
      <c r="E47" s="1">
        <f>D47/A47</f>
        <v>0.2634042553191489</v>
      </c>
      <c r="F47" s="5">
        <f>B47+E47</f>
        <v>0.6834042553191488</v>
      </c>
      <c r="G47">
        <v>6.19</v>
      </c>
      <c r="H47" s="6">
        <v>42000</v>
      </c>
      <c r="I47" s="7">
        <v>0.42</v>
      </c>
      <c r="J47" s="8">
        <f>H47/J45</f>
        <v>2800</v>
      </c>
      <c r="K47" s="1">
        <f aca="true" t="shared" si="1" ref="K47:K54">J47*N47</f>
        <v>17332</v>
      </c>
      <c r="L47" s="1">
        <f>K47/H47</f>
        <v>0.4126666666666667</v>
      </c>
      <c r="M47" s="5">
        <f>I47+L47</f>
        <v>0.8326666666666667</v>
      </c>
      <c r="N47">
        <v>6.19</v>
      </c>
    </row>
    <row r="48" spans="1:14" ht="12.75">
      <c r="A48" s="6">
        <v>35000</v>
      </c>
      <c r="B48" s="7">
        <v>0.49</v>
      </c>
      <c r="C48" s="8">
        <f>A48/C45</f>
        <v>1489.3617021276596</v>
      </c>
      <c r="D48" s="1">
        <f t="shared" si="0"/>
        <v>9219.148936170213</v>
      </c>
      <c r="E48" s="1">
        <f aca="true" t="shared" si="2" ref="E48:E54">D48/A48</f>
        <v>0.26340425531914896</v>
      </c>
      <c r="F48" s="5">
        <f aca="true" t="shared" si="3" ref="F48:F54">B48+E48</f>
        <v>0.7534042553191489</v>
      </c>
      <c r="G48">
        <v>6.19</v>
      </c>
      <c r="H48" s="6">
        <v>35000</v>
      </c>
      <c r="I48" s="7">
        <v>0.49</v>
      </c>
      <c r="J48" s="8">
        <f>H48/J45</f>
        <v>2333.3333333333335</v>
      </c>
      <c r="K48" s="1">
        <f t="shared" si="1"/>
        <v>14443.333333333336</v>
      </c>
      <c r="L48" s="1">
        <f aca="true" t="shared" si="4" ref="L48:L54">K48/H48</f>
        <v>0.41266666666666674</v>
      </c>
      <c r="M48" s="5">
        <f aca="true" t="shared" si="5" ref="M48:M54">I48+L48</f>
        <v>0.9026666666666667</v>
      </c>
      <c r="N48">
        <v>6.19</v>
      </c>
    </row>
    <row r="49" spans="1:14" ht="12.75">
      <c r="A49">
        <v>30000</v>
      </c>
      <c r="B49" s="1">
        <v>0.5</v>
      </c>
      <c r="C49" s="8">
        <f>A49/C45</f>
        <v>1276.595744680851</v>
      </c>
      <c r="D49" s="1">
        <f t="shared" si="0"/>
        <v>7902.127659574468</v>
      </c>
      <c r="E49" s="1">
        <f t="shared" si="2"/>
        <v>0.26340425531914896</v>
      </c>
      <c r="F49" s="5">
        <f t="shared" si="3"/>
        <v>0.7634042553191489</v>
      </c>
      <c r="G49">
        <v>6.19</v>
      </c>
      <c r="H49">
        <v>30000</v>
      </c>
      <c r="I49" s="1">
        <v>0.5</v>
      </c>
      <c r="J49" s="8">
        <f>H49/J45</f>
        <v>2000</v>
      </c>
      <c r="K49" s="1">
        <f t="shared" si="1"/>
        <v>12380</v>
      </c>
      <c r="L49" s="1">
        <f t="shared" si="4"/>
        <v>0.4126666666666667</v>
      </c>
      <c r="M49" s="5">
        <f t="shared" si="5"/>
        <v>0.9126666666666667</v>
      </c>
      <c r="N49">
        <v>6.19</v>
      </c>
    </row>
    <row r="50" spans="1:14" ht="12.75">
      <c r="A50">
        <v>25000</v>
      </c>
      <c r="B50" s="1">
        <v>0.59</v>
      </c>
      <c r="C50" s="8">
        <f>A50/C45</f>
        <v>1063.8297872340424</v>
      </c>
      <c r="D50" s="1">
        <f t="shared" si="0"/>
        <v>6585.106382978724</v>
      </c>
      <c r="E50" s="1">
        <f t="shared" si="2"/>
        <v>0.26340425531914896</v>
      </c>
      <c r="F50" s="5">
        <f t="shared" si="3"/>
        <v>0.853404255319149</v>
      </c>
      <c r="G50">
        <v>6.19</v>
      </c>
      <c r="H50">
        <v>25000</v>
      </c>
      <c r="I50" s="1">
        <v>0.59</v>
      </c>
      <c r="J50" s="8">
        <f>H50/J45</f>
        <v>1666.6666666666667</v>
      </c>
      <c r="K50" s="1">
        <f t="shared" si="1"/>
        <v>10316.666666666668</v>
      </c>
      <c r="L50" s="1">
        <f t="shared" si="4"/>
        <v>0.41266666666666674</v>
      </c>
      <c r="M50" s="5">
        <f t="shared" si="5"/>
        <v>1.0026666666666668</v>
      </c>
      <c r="N50">
        <v>6.19</v>
      </c>
    </row>
    <row r="51" spans="1:14" ht="12.75">
      <c r="A51">
        <v>20000</v>
      </c>
      <c r="B51" s="1">
        <v>0.69</v>
      </c>
      <c r="C51" s="8">
        <f>A51/C45</f>
        <v>851.063829787234</v>
      </c>
      <c r="D51" s="1">
        <f t="shared" si="0"/>
        <v>5268.085106382979</v>
      </c>
      <c r="E51" s="1">
        <f t="shared" si="2"/>
        <v>0.2634042553191489</v>
      </c>
      <c r="F51" s="5">
        <f t="shared" si="3"/>
        <v>0.9534042553191489</v>
      </c>
      <c r="G51">
        <v>6.19</v>
      </c>
      <c r="H51">
        <v>20000</v>
      </c>
      <c r="I51" s="1">
        <v>0.69</v>
      </c>
      <c r="J51" s="8">
        <f>H51/J45</f>
        <v>1333.3333333333333</v>
      </c>
      <c r="K51" s="1">
        <f t="shared" si="1"/>
        <v>8253.333333333334</v>
      </c>
      <c r="L51" s="1">
        <f t="shared" si="4"/>
        <v>0.4126666666666667</v>
      </c>
      <c r="M51" s="5">
        <f t="shared" si="5"/>
        <v>1.1026666666666667</v>
      </c>
      <c r="N51">
        <v>6.19</v>
      </c>
    </row>
    <row r="52" spans="1:14" ht="12.75">
      <c r="A52">
        <v>15000</v>
      </c>
      <c r="B52" s="1">
        <v>0.86</v>
      </c>
      <c r="C52" s="8">
        <f>A52/C45</f>
        <v>638.2978723404256</v>
      </c>
      <c r="D52" s="1">
        <f t="shared" si="0"/>
        <v>3951.063829787234</v>
      </c>
      <c r="E52" s="1">
        <f t="shared" si="2"/>
        <v>0.26340425531914896</v>
      </c>
      <c r="F52" s="5">
        <f t="shared" si="3"/>
        <v>1.123404255319149</v>
      </c>
      <c r="G52">
        <v>6.19</v>
      </c>
      <c r="H52">
        <v>15000</v>
      </c>
      <c r="I52" s="1">
        <v>0.86</v>
      </c>
      <c r="J52" s="8">
        <f>H52/J45</f>
        <v>1000</v>
      </c>
      <c r="K52" s="1">
        <f t="shared" si="1"/>
        <v>6190</v>
      </c>
      <c r="L52" s="1">
        <f t="shared" si="4"/>
        <v>0.4126666666666667</v>
      </c>
      <c r="M52" s="5">
        <f t="shared" si="5"/>
        <v>1.2726666666666666</v>
      </c>
      <c r="N52">
        <v>6.19</v>
      </c>
    </row>
    <row r="53" spans="1:14" ht="12.75">
      <c r="A53">
        <v>10000</v>
      </c>
      <c r="B53" s="1">
        <v>1.21</v>
      </c>
      <c r="C53" s="8">
        <f>A53/C45</f>
        <v>425.531914893617</v>
      </c>
      <c r="D53" s="1">
        <f t="shared" si="0"/>
        <v>2634.0425531914893</v>
      </c>
      <c r="E53" s="1">
        <f t="shared" si="2"/>
        <v>0.2634042553191489</v>
      </c>
      <c r="F53" s="5">
        <f t="shared" si="3"/>
        <v>1.4734042553191489</v>
      </c>
      <c r="G53">
        <v>6.19</v>
      </c>
      <c r="H53">
        <v>10000</v>
      </c>
      <c r="I53" s="1">
        <v>1.21</v>
      </c>
      <c r="J53" s="8">
        <f>H53/J45</f>
        <v>666.6666666666666</v>
      </c>
      <c r="K53" s="1">
        <f t="shared" si="1"/>
        <v>4126.666666666667</v>
      </c>
      <c r="L53" s="1">
        <f t="shared" si="4"/>
        <v>0.4126666666666667</v>
      </c>
      <c r="M53" s="5">
        <f t="shared" si="5"/>
        <v>1.6226666666666667</v>
      </c>
      <c r="N53">
        <v>6.19</v>
      </c>
    </row>
    <row r="54" spans="1:14" ht="12.75">
      <c r="A54">
        <v>5000</v>
      </c>
      <c r="B54" s="1">
        <v>2.23</v>
      </c>
      <c r="C54" s="8">
        <f>A54/C45</f>
        <v>212.7659574468085</v>
      </c>
      <c r="D54" s="1">
        <f t="shared" si="0"/>
        <v>1317.0212765957447</v>
      </c>
      <c r="E54" s="1">
        <f t="shared" si="2"/>
        <v>0.2634042553191489</v>
      </c>
      <c r="F54" s="5">
        <f t="shared" si="3"/>
        <v>2.493404255319149</v>
      </c>
      <c r="G54">
        <v>6.19</v>
      </c>
      <c r="H54">
        <v>5000</v>
      </c>
      <c r="I54" s="1">
        <v>2.23</v>
      </c>
      <c r="J54" s="8">
        <f>H54/J45</f>
        <v>333.3333333333333</v>
      </c>
      <c r="K54" s="1">
        <f t="shared" si="1"/>
        <v>2063.3333333333335</v>
      </c>
      <c r="L54" s="1">
        <f t="shared" si="4"/>
        <v>0.4126666666666667</v>
      </c>
      <c r="M54" s="5">
        <f t="shared" si="5"/>
        <v>2.6426666666666665</v>
      </c>
      <c r="N54">
        <v>6.19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Gould</dc:creator>
  <cp:keywords/>
  <dc:description/>
  <cp:lastModifiedBy>PH Association</cp:lastModifiedBy>
  <dcterms:created xsi:type="dcterms:W3CDTF">2013-01-20T11:34:07Z</dcterms:created>
  <dcterms:modified xsi:type="dcterms:W3CDTF">2024-04-12T19:49:24Z</dcterms:modified>
  <cp:category/>
  <cp:version/>
  <cp:contentType/>
  <cp:contentStatus/>
</cp:coreProperties>
</file>